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defaultThemeVersion="124226"/>
  <mc:AlternateContent xmlns:mc="http://schemas.openxmlformats.org/markup-compatibility/2006">
    <mc:Choice Requires="x15">
      <x15ac:absPath xmlns:x15ac="http://schemas.microsoft.com/office/spreadsheetml/2010/11/ac" url="C:\Users\p68458\Box\11226_10_庁内用\05 施設整備係\◆R8年度_施設整備係\75_障害福祉分野の介護テクノロジー等導入支援事業\R8\01国庫補助手続き\01_事業者あて募集通知\"/>
    </mc:Choice>
  </mc:AlternateContent>
  <xr:revisionPtr revIDLastSave="0" documentId="13_ncr:1_{E218DE97-65BB-4947-A158-C6CF4E9C220E}" xr6:coauthVersionLast="47" xr6:coauthVersionMax="47" xr10:uidLastSave="{00000000-0000-0000-0000-000000000000}"/>
  <bookViews>
    <workbookView xWindow="28680" yWindow="-120" windowWidth="29040" windowHeight="15720" tabRatio="937" firstSheet="1" activeTab="1" xr2:uid="{00000000-000D-0000-FFFF-FFFF00000000}"/>
  </bookViews>
  <sheets>
    <sheet name="Sheet1" sheetId="145" state="hidden" r:id="rId1"/>
    <sheet name="様式１-１ 介護ロボット等導入支援　総表" sheetId="221" r:id="rId2"/>
    <sheet name="様式１-２　介護ロボット等導入支援 事業計画書" sheetId="210" r:id="rId3"/>
    <sheet name="様式１-３　介護ロボット等導入支援 積算内訳書" sheetId="211" r:id="rId4"/>
    <sheet name="様式１-４　対象経費内訳書" sheetId="226" r:id="rId5"/>
    <sheet name="別紙１-４ 記入例 " sheetId="227" r:id="rId6"/>
  </sheets>
  <definedNames>
    <definedName name="_Order1" hidden="1">255</definedName>
    <definedName name="_Order2" hidden="1">255</definedName>
    <definedName name="_xlnm.Print_Area" localSheetId="5">'別紙１-４ 記入例 '!$A$1:$E$24</definedName>
    <definedName name="_xlnm.Print_Area" localSheetId="1">'様式１-１ 介護ロボット等導入支援　総表'!$A$1:$R$42</definedName>
    <definedName name="_xlnm.Print_Area" localSheetId="2">'様式１-２　介護ロボット等導入支援 事業計画書'!$A$1:$N$92</definedName>
    <definedName name="_xlnm.Print_Area" localSheetId="3">'様式１-３　介護ロボット等導入支援 積算内訳書'!$A$1:$W$36</definedName>
    <definedName name="_xlnm.Print_Area" localSheetId="4">'様式１-４　対象経費内訳書'!$A$1:$E$26</definedName>
    <definedName name="グループホーム" localSheetId="5">#REF!</definedName>
    <definedName name="グループホーム" localSheetId="4">#REF!</definedName>
    <definedName name="グループホーム">#REF!</definedName>
    <definedName name="居宅介護" localSheetId="5">#REF!</definedName>
    <definedName name="居宅介護" localSheetId="4">#REF!</definedName>
    <definedName name="居宅介護">#REF!</definedName>
    <definedName name="居宅訪問型児童発達支援">#REF!</definedName>
    <definedName name="計画相談支援">#REF!</definedName>
    <definedName name="行動援護">#REF!</definedName>
    <definedName name="児童発達支援">#REF!</definedName>
    <definedName name="自立訓練">#REF!</definedName>
    <definedName name="自立生活援助">#REF!</definedName>
    <definedName name="就労移行支援">#REF!</definedName>
    <definedName name="就労継続支援A型">#REF!</definedName>
    <definedName name="就労継続支援B型">#REF!</definedName>
    <definedName name="就労選択支援">#REF!</definedName>
    <definedName name="就労定着支援">#REF!</definedName>
    <definedName name="重度障害者等包括支援">#REF!</definedName>
    <definedName name="重度訪問介護" localSheetId="5">#REF!</definedName>
    <definedName name="重度訪問介護" localSheetId="4">#REF!</definedName>
    <definedName name="重度訪問介護">#REF!</definedName>
    <definedName name="障害児入所施設" localSheetId="5">#REF!</definedName>
    <definedName name="障害児入所施設" localSheetId="4">#REF!</definedName>
    <definedName name="障害児入所施設">#REF!</definedName>
    <definedName name="障害者支援施設" localSheetId="5">#REF!</definedName>
    <definedName name="障害者支援施設" localSheetId="4">#REF!</definedName>
    <definedName name="障害者支援施設">#REF!</definedName>
    <definedName name="生活介護">#REF!</definedName>
    <definedName name="短期入所" localSheetId="5">#REF!</definedName>
    <definedName name="短期入所" localSheetId="4">#REF!</definedName>
    <definedName name="短期入所">#REF!</definedName>
    <definedName name="地域移行支援">#REF!</definedName>
    <definedName name="地域定着支援">#REF!</definedName>
    <definedName name="同行援護">#REF!</definedName>
    <definedName name="保育所等訪問支援">#REF!</definedName>
    <definedName name="放課後等デイサービス">#REF!</definedName>
    <definedName name="療養介護">#REF!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27" l="1"/>
  <c r="D12" i="227"/>
  <c r="D14" i="227"/>
  <c r="D20" i="227"/>
  <c r="D22" i="227"/>
  <c r="D23" i="227" s="1"/>
  <c r="D14" i="226"/>
  <c r="D16" i="226"/>
  <c r="D25" i="226" s="1"/>
  <c r="D22" i="226"/>
  <c r="D24" i="226"/>
  <c r="S25" i="211"/>
  <c r="P20" i="211"/>
  <c r="M29" i="221" l="1" a="1"/>
  <c r="M29" i="221" s="1"/>
  <c r="L29" i="221"/>
  <c r="F29" i="221"/>
  <c r="M28" i="221" a="1"/>
  <c r="M28" i="221" s="1"/>
  <c r="L28" i="221"/>
  <c r="F28" i="221"/>
  <c r="M27" i="221" a="1"/>
  <c r="M27" i="221" s="1"/>
  <c r="L27" i="221"/>
  <c r="F27" i="221"/>
  <c r="M26" i="221" a="1"/>
  <c r="M26" i="221" s="1"/>
  <c r="L26" i="221"/>
  <c r="F26" i="221"/>
  <c r="M25" i="221" a="1"/>
  <c r="M25" i="221" s="1"/>
  <c r="L25" i="221"/>
  <c r="F25" i="221"/>
  <c r="M24" i="221" a="1"/>
  <c r="M24" i="221" s="1"/>
  <c r="L24" i="221"/>
  <c r="F24" i="221"/>
  <c r="M23" i="221" a="1"/>
  <c r="M23" i="221" s="1"/>
  <c r="L23" i="221"/>
  <c r="F23" i="221"/>
  <c r="M22" i="221" a="1"/>
  <c r="M22" i="221" s="1"/>
  <c r="L22" i="221"/>
  <c r="F22" i="221"/>
  <c r="M21" i="221" a="1"/>
  <c r="M21" i="221" s="1"/>
  <c r="L21" i="221"/>
  <c r="F21" i="221"/>
  <c r="M20" i="221" a="1"/>
  <c r="M20" i="221" s="1"/>
  <c r="L20" i="221"/>
  <c r="F20" i="221"/>
  <c r="M19" i="221" a="1"/>
  <c r="M19" i="221" s="1"/>
  <c r="L19" i="221"/>
  <c r="F19" i="221"/>
  <c r="M18" i="221" a="1"/>
  <c r="M18" i="221" s="1"/>
  <c r="L18" i="221"/>
  <c r="F18" i="221"/>
  <c r="M17" i="221" a="1"/>
  <c r="M17" i="221" s="1"/>
  <c r="L17" i="221"/>
  <c r="F17" i="221"/>
  <c r="M16" i="221" a="1"/>
  <c r="M16" i="221" s="1"/>
  <c r="L16" i="221"/>
  <c r="F16" i="221"/>
  <c r="M15" i="221" a="1"/>
  <c r="M15" i="221" s="1"/>
  <c r="L15" i="221"/>
  <c r="F15" i="221"/>
  <c r="M14" i="221" a="1"/>
  <c r="M14" i="221" s="1"/>
  <c r="L14" i="221"/>
  <c r="F14" i="221"/>
  <c r="M13" i="221" a="1"/>
  <c r="M13" i="221" s="1"/>
  <c r="L13" i="221"/>
  <c r="F13" i="221"/>
  <c r="M12" i="221" a="1"/>
  <c r="M12" i="221" s="1"/>
  <c r="L12" i="221"/>
  <c r="F12" i="221"/>
  <c r="M11" i="221" a="1"/>
  <c r="M11" i="221" s="1"/>
  <c r="L11" i="221"/>
  <c r="F11" i="221"/>
  <c r="M10" i="221" a="1"/>
  <c r="M10" i="221" s="1"/>
  <c r="L10" i="221"/>
  <c r="F10" i="221"/>
  <c r="M9" i="221" a="1"/>
  <c r="M9" i="221" s="1"/>
  <c r="L9" i="221"/>
  <c r="F9" i="221"/>
  <c r="M8" i="221" a="1"/>
  <c r="M8" i="221" s="1"/>
  <c r="L8" i="221"/>
  <c r="F8" i="221"/>
  <c r="M7" i="221" a="1"/>
  <c r="M7" i="221" s="1"/>
  <c r="L7" i="221"/>
  <c r="F7" i="221"/>
  <c r="M6" i="221" a="1"/>
  <c r="M6" i="221" s="1"/>
  <c r="L6" i="221"/>
  <c r="F6" i="221"/>
  <c r="M5" i="221" a="1"/>
  <c r="M5" i="221" s="1"/>
  <c r="L5" i="221"/>
  <c r="F5" i="221"/>
  <c r="N5" i="221" l="1"/>
  <c r="O5" i="221" s="1"/>
  <c r="N10" i="221"/>
  <c r="O10" i="221" s="1"/>
  <c r="N14" i="221"/>
  <c r="O14" i="221" s="1"/>
  <c r="N24" i="221"/>
  <c r="O24" i="221" s="1"/>
  <c r="N18" i="221"/>
  <c r="O18" i="221" s="1"/>
  <c r="P6" i="221"/>
  <c r="N7" i="221"/>
  <c r="O7" i="221" s="1"/>
  <c r="N15" i="221"/>
  <c r="O15" i="221" s="1"/>
  <c r="N20" i="221"/>
  <c r="O20" i="221" s="1"/>
  <c r="N9" i="221"/>
  <c r="O9" i="221" s="1"/>
  <c r="P29" i="221"/>
  <c r="Q29" i="221" s="1"/>
  <c r="P14" i="221"/>
  <c r="Q14" i="221" s="1"/>
  <c r="N16" i="221"/>
  <c r="O16" i="221" s="1"/>
  <c r="P19" i="221"/>
  <c r="Q19" i="221" s="1"/>
  <c r="N21" i="221"/>
  <c r="O21" i="221" s="1"/>
  <c r="P28" i="221"/>
  <c r="Q28" i="221" s="1"/>
  <c r="N23" i="221"/>
  <c r="O23" i="221" s="1"/>
  <c r="P26" i="221"/>
  <c r="Q26" i="221" s="1"/>
  <c r="P20" i="221"/>
  <c r="Q20" i="221" s="1"/>
  <c r="N12" i="221"/>
  <c r="O12" i="221" s="1"/>
  <c r="P15" i="221"/>
  <c r="Q15" i="221" s="1"/>
  <c r="N17" i="221"/>
  <c r="O17" i="221" s="1"/>
  <c r="P24" i="221"/>
  <c r="Q24" i="221" s="1"/>
  <c r="N28" i="221"/>
  <c r="O28" i="221" s="1"/>
  <c r="P7" i="221"/>
  <c r="Q7" i="221" s="1"/>
  <c r="N19" i="221"/>
  <c r="O19" i="221" s="1"/>
  <c r="P21" i="221"/>
  <c r="Q21" i="221" s="1"/>
  <c r="N26" i="221"/>
  <c r="O26" i="221" s="1"/>
  <c r="P11" i="221"/>
  <c r="Q11" i="221" s="1"/>
  <c r="N13" i="221"/>
  <c r="O13" i="221" s="1"/>
  <c r="P27" i="221"/>
  <c r="Q27" i="221" s="1"/>
  <c r="N29" i="221"/>
  <c r="O29" i="221" s="1"/>
  <c r="N6" i="221"/>
  <c r="O6" i="221" s="1"/>
  <c r="N8" i="221"/>
  <c r="O8" i="221" s="1"/>
  <c r="N11" i="221"/>
  <c r="O11" i="221" s="1"/>
  <c r="P18" i="221"/>
  <c r="Q18" i="221" s="1"/>
  <c r="N22" i="221"/>
  <c r="O22" i="221" s="1"/>
  <c r="N27" i="221"/>
  <c r="O27" i="221" s="1"/>
  <c r="P23" i="221"/>
  <c r="Q23" i="221" s="1"/>
  <c r="N25" i="221"/>
  <c r="O25" i="221" s="1"/>
  <c r="P12" i="221"/>
  <c r="Q12" i="221" s="1"/>
  <c r="P22" i="221"/>
  <c r="Q22" i="221" s="1"/>
  <c r="P16" i="221"/>
  <c r="Q16" i="221" s="1"/>
  <c r="P8" i="221"/>
  <c r="Q8" i="221" s="1"/>
  <c r="P9" i="221"/>
  <c r="Q9" i="221" s="1"/>
  <c r="P17" i="221"/>
  <c r="Q17" i="221" s="1"/>
  <c r="P25" i="221"/>
  <c r="Q25" i="221" s="1"/>
  <c r="P10" i="221"/>
  <c r="Q10" i="221" s="1"/>
  <c r="P13" i="221"/>
  <c r="Q13" i="221" s="1"/>
  <c r="Q6" i="221" l="1"/>
  <c r="R6" i="221" s="1"/>
  <c r="P5" i="221"/>
  <c r="Q5" i="221" s="1"/>
  <c r="R23" i="221"/>
  <c r="R27" i="221"/>
  <c r="R19" i="221"/>
  <c r="R15" i="221"/>
  <c r="R14" i="221"/>
  <c r="R11" i="221"/>
  <c r="R18" i="221"/>
  <c r="R21" i="221"/>
  <c r="R20" i="221"/>
  <c r="R29" i="221"/>
  <c r="R26" i="221"/>
  <c r="R24" i="221"/>
  <c r="R28" i="221"/>
  <c r="O30" i="221"/>
  <c r="R7" i="221"/>
  <c r="R22" i="221"/>
  <c r="R10" i="221"/>
  <c r="R12" i="221"/>
  <c r="R16" i="221"/>
  <c r="R13" i="221"/>
  <c r="R25" i="221"/>
  <c r="R17" i="221"/>
  <c r="R9" i="221"/>
  <c r="R8" i="221"/>
  <c r="P30" i="221" l="1"/>
  <c r="R5" i="221"/>
  <c r="R30" i="221" s="1"/>
  <c r="R32" i="221" s="1"/>
  <c r="R34" i="221" l="1"/>
  <c r="R35" i="221" l="1"/>
  <c r="E17" i="211" l="1"/>
  <c r="E13" i="211" s="1"/>
  <c r="P24" i="211"/>
  <c r="P23" i="211"/>
  <c r="P22" i="211"/>
  <c r="P21" i="211"/>
  <c r="J80" i="210"/>
  <c r="E80" i="210"/>
  <c r="F79" i="210"/>
  <c r="L79" i="210" s="1"/>
  <c r="F78" i="210"/>
  <c r="L78" i="210" s="1"/>
  <c r="F77" i="210"/>
  <c r="L77" i="210" s="1"/>
  <c r="F76" i="210"/>
  <c r="L76" i="210" s="1"/>
  <c r="F75" i="210"/>
  <c r="K75" i="210" s="1"/>
  <c r="F74" i="210"/>
  <c r="K74" i="210" s="1"/>
  <c r="F73" i="210"/>
  <c r="L73" i="210" s="1"/>
  <c r="F72" i="210"/>
  <c r="L72" i="210" s="1"/>
  <c r="F71" i="210"/>
  <c r="L71" i="210" s="1"/>
  <c r="L80" i="210" s="1"/>
  <c r="J66" i="210"/>
  <c r="E66" i="210"/>
  <c r="F65" i="210"/>
  <c r="K65" i="210" s="1"/>
  <c r="F64" i="210"/>
  <c r="L64" i="210" s="1"/>
  <c r="F63" i="210"/>
  <c r="K63" i="210" s="1"/>
  <c r="F62" i="210"/>
  <c r="L62" i="210" s="1"/>
  <c r="F61" i="210"/>
  <c r="K61" i="210" s="1"/>
  <c r="F60" i="210"/>
  <c r="K60" i="210" s="1"/>
  <c r="F59" i="210"/>
  <c r="L59" i="210" s="1"/>
  <c r="F58" i="210"/>
  <c r="L58" i="210" s="1"/>
  <c r="F57" i="210"/>
  <c r="L57" i="210" s="1"/>
  <c r="L66" i="210" s="1"/>
  <c r="L75" i="210" l="1"/>
  <c r="L60" i="210"/>
  <c r="K77" i="210"/>
  <c r="K57" i="210"/>
  <c r="L61" i="210"/>
  <c r="L65" i="210"/>
  <c r="L74" i="210"/>
  <c r="K78" i="210"/>
  <c r="K64" i="210"/>
  <c r="K71" i="210"/>
  <c r="K79" i="210"/>
  <c r="P25" i="211"/>
  <c r="C17" i="211" s="1"/>
  <c r="K58" i="210"/>
  <c r="L63" i="210"/>
  <c r="F66" i="210"/>
  <c r="K72" i="210"/>
  <c r="F80" i="210"/>
  <c r="K59" i="210"/>
  <c r="K73" i="210"/>
  <c r="K62" i="210"/>
  <c r="K76" i="210"/>
  <c r="K80" i="210" l="1"/>
  <c r="K66" i="210"/>
  <c r="L83" i="21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<sst xmlns="http://schemas.openxmlformats.org/spreadsheetml/2006/main" count="419" uniqueCount="178">
  <si>
    <t>事業所</t>
    <rPh sb="0" eb="3">
      <t>ジギョウショ</t>
    </rPh>
    <phoneticPr fontId="13"/>
  </si>
  <si>
    <t>（単位：円）</t>
    <rPh sb="1" eb="3">
      <t>タンイ</t>
    </rPh>
    <rPh sb="4" eb="5">
      <t>エン</t>
    </rPh>
    <phoneticPr fontId="13"/>
  </si>
  <si>
    <t>自治体名</t>
    <rPh sb="0" eb="3">
      <t>ジチタイ</t>
    </rPh>
    <rPh sb="3" eb="4">
      <t>メイ</t>
    </rPh>
    <phoneticPr fontId="13"/>
  </si>
  <si>
    <t>優先順位</t>
    <rPh sb="0" eb="2">
      <t>ユウセン</t>
    </rPh>
    <rPh sb="2" eb="4">
      <t>ジュンイ</t>
    </rPh>
    <phoneticPr fontId="13"/>
  </si>
  <si>
    <t>施設・事業所種別</t>
    <rPh sb="0" eb="2">
      <t>シセツ</t>
    </rPh>
    <rPh sb="3" eb="6">
      <t>ジギョウショ</t>
    </rPh>
    <rPh sb="6" eb="8">
      <t>シュベツ</t>
    </rPh>
    <phoneticPr fontId="13"/>
  </si>
  <si>
    <t>法人名</t>
    <rPh sb="0" eb="2">
      <t>ホウジン</t>
    </rPh>
    <rPh sb="2" eb="3">
      <t>メイ</t>
    </rPh>
    <phoneticPr fontId="13"/>
  </si>
  <si>
    <t>施設・事業所名</t>
    <rPh sb="0" eb="2">
      <t>シセツ</t>
    </rPh>
    <rPh sb="3" eb="6">
      <t>ジギョウショ</t>
    </rPh>
    <rPh sb="6" eb="7">
      <t>メイ</t>
    </rPh>
    <phoneticPr fontId="13"/>
  </si>
  <si>
    <t>法人名＋施設・事業所名</t>
    <rPh sb="0" eb="2">
      <t>ホウジン</t>
    </rPh>
    <rPh sb="2" eb="3">
      <t>メイ</t>
    </rPh>
    <rPh sb="4" eb="6">
      <t>シセツ</t>
    </rPh>
    <rPh sb="7" eb="10">
      <t>ジギョウショ</t>
    </rPh>
    <rPh sb="10" eb="11">
      <t>メイ</t>
    </rPh>
    <phoneticPr fontId="13"/>
  </si>
  <si>
    <t>導入機器名</t>
    <rPh sb="0" eb="2">
      <t>ドウニュウ</t>
    </rPh>
    <rPh sb="2" eb="4">
      <t>キキ</t>
    </rPh>
    <rPh sb="4" eb="5">
      <t>メイ</t>
    </rPh>
    <phoneticPr fontId="13"/>
  </si>
  <si>
    <t>介護ロボット等の種別
（Ａ）</t>
    <rPh sb="0" eb="2">
      <t>カイゴ</t>
    </rPh>
    <rPh sb="6" eb="7">
      <t>トウ</t>
    </rPh>
    <rPh sb="8" eb="10">
      <t>シュベツ</t>
    </rPh>
    <phoneticPr fontId="13"/>
  </si>
  <si>
    <t>１台当たりの
機器購入価格
（Ｂ）</t>
    <rPh sb="1" eb="2">
      <t>ダイ</t>
    </rPh>
    <rPh sb="2" eb="3">
      <t>ア</t>
    </rPh>
    <rPh sb="7" eb="9">
      <t>キキ</t>
    </rPh>
    <rPh sb="9" eb="11">
      <t>コウニュウ</t>
    </rPh>
    <rPh sb="11" eb="13">
      <t>カカク</t>
    </rPh>
    <phoneticPr fontId="13"/>
  </si>
  <si>
    <t>導入台数
（Ｃ）</t>
    <rPh sb="0" eb="2">
      <t>ドウニュウ</t>
    </rPh>
    <rPh sb="2" eb="4">
      <t>ダイスウ</t>
    </rPh>
    <phoneticPr fontId="13"/>
  </si>
  <si>
    <t>１台当たりの導入経費
（Ｅ＝Ｂ＋Ｄ／Ｃ）</t>
    <rPh sb="1" eb="2">
      <t>ダイ</t>
    </rPh>
    <rPh sb="2" eb="3">
      <t>ア</t>
    </rPh>
    <rPh sb="6" eb="8">
      <t>ドウニュウ</t>
    </rPh>
    <rPh sb="8" eb="10">
      <t>ケイヒ</t>
    </rPh>
    <phoneticPr fontId="13"/>
  </si>
  <si>
    <t>１台当たりの上限額
（30万円又は100万円以内）
（Ｆ）</t>
    <rPh sb="1" eb="2">
      <t>ダイ</t>
    </rPh>
    <rPh sb="2" eb="3">
      <t>ア</t>
    </rPh>
    <rPh sb="6" eb="8">
      <t>ジョウゲン</t>
    </rPh>
    <rPh sb="8" eb="9">
      <t>ガク</t>
    </rPh>
    <rPh sb="13" eb="15">
      <t>マンエン</t>
    </rPh>
    <rPh sb="15" eb="16">
      <t>マタ</t>
    </rPh>
    <rPh sb="20" eb="22">
      <t>マンエン</t>
    </rPh>
    <rPh sb="22" eb="24">
      <t>イナイ</t>
    </rPh>
    <phoneticPr fontId="13"/>
  </si>
  <si>
    <t>１台当たりの金額の選定額
（ＥとＦを比較し少ない方）
（Ｇ）</t>
    <rPh sb="1" eb="2">
      <t>ダイ</t>
    </rPh>
    <rPh sb="2" eb="3">
      <t>ア</t>
    </rPh>
    <rPh sb="6" eb="8">
      <t>キンガク</t>
    </rPh>
    <rPh sb="9" eb="11">
      <t>センテイ</t>
    </rPh>
    <rPh sb="11" eb="12">
      <t>ガク</t>
    </rPh>
    <rPh sb="18" eb="20">
      <t>ヒカク</t>
    </rPh>
    <rPh sb="21" eb="22">
      <t>スク</t>
    </rPh>
    <rPh sb="24" eb="25">
      <t>ホウ</t>
    </rPh>
    <phoneticPr fontId="13"/>
  </si>
  <si>
    <t>所要額
（Ｈ＝Ｃ×Ｇ）</t>
    <rPh sb="0" eb="3">
      <t>ショヨウガク</t>
    </rPh>
    <phoneticPr fontId="13"/>
  </si>
  <si>
    <t>＜施設・事業所単位＞
対象経費の支出予定額
（Ｉ）</t>
    <rPh sb="1" eb="3">
      <t>シセツ</t>
    </rPh>
    <rPh sb="4" eb="6">
      <t>ジギョウ</t>
    </rPh>
    <rPh sb="6" eb="7">
      <t>ショ</t>
    </rPh>
    <rPh sb="7" eb="9">
      <t>タンイ</t>
    </rPh>
    <rPh sb="11" eb="13">
      <t>タイショウ</t>
    </rPh>
    <rPh sb="13" eb="15">
      <t>ケイヒ</t>
    </rPh>
    <rPh sb="16" eb="18">
      <t>シシュツ</t>
    </rPh>
    <rPh sb="18" eb="20">
      <t>ヨテイ</t>
    </rPh>
    <rPh sb="20" eb="21">
      <t>ガク</t>
    </rPh>
    <phoneticPr fontId="13"/>
  </si>
  <si>
    <t>＜施設・事業所別の補助上限額＞
（障害者支援施設：210万円
グループホーム：150万円
その他事業所：120万円）
（Ｊ）</t>
    <rPh sb="1" eb="3">
      <t>シセツ</t>
    </rPh>
    <rPh sb="4" eb="7">
      <t>ジギョウショ</t>
    </rPh>
    <rPh sb="7" eb="8">
      <t>ベツ</t>
    </rPh>
    <rPh sb="9" eb="11">
      <t>ホジョ</t>
    </rPh>
    <rPh sb="11" eb="14">
      <t>ジョウゲンガク</t>
    </rPh>
    <rPh sb="17" eb="20">
      <t>ショウガイシャ</t>
    </rPh>
    <rPh sb="20" eb="22">
      <t>シエン</t>
    </rPh>
    <rPh sb="22" eb="24">
      <t>シセツ</t>
    </rPh>
    <rPh sb="28" eb="30">
      <t>マンエン</t>
    </rPh>
    <rPh sb="42" eb="44">
      <t>マンエン</t>
    </rPh>
    <rPh sb="47" eb="48">
      <t>タ</t>
    </rPh>
    <rPh sb="48" eb="51">
      <t>ジギョウショ</t>
    </rPh>
    <rPh sb="55" eb="57">
      <t>マンエン</t>
    </rPh>
    <phoneticPr fontId="13"/>
  </si>
  <si>
    <t>上限額</t>
    <rPh sb="0" eb="3">
      <t>ジョウゲンガク</t>
    </rPh>
    <phoneticPr fontId="13"/>
  </si>
  <si>
    <t>障害者支援施設</t>
    <rPh sb="0" eb="7">
      <t>ショウガイシャシエンシセツ</t>
    </rPh>
    <phoneticPr fontId="13"/>
  </si>
  <si>
    <t>グループホーム</t>
    <phoneticPr fontId="13"/>
  </si>
  <si>
    <t>療養介護</t>
  </si>
  <si>
    <t>生活介護</t>
  </si>
  <si>
    <t>自立訓練</t>
    <phoneticPr fontId="13"/>
  </si>
  <si>
    <t>就労移行支援</t>
    <phoneticPr fontId="13"/>
  </si>
  <si>
    <t>就労継続支援A型</t>
  </si>
  <si>
    <t>就労継続支援B型</t>
  </si>
  <si>
    <t>就労定着支援</t>
    <phoneticPr fontId="13"/>
  </si>
  <si>
    <t>就労選択支援</t>
    <rPh sb="2" eb="4">
      <t>センタク</t>
    </rPh>
    <phoneticPr fontId="13"/>
  </si>
  <si>
    <t>自立生活援助</t>
    <phoneticPr fontId="13"/>
  </si>
  <si>
    <t>短期入所</t>
    <phoneticPr fontId="13"/>
  </si>
  <si>
    <t>居宅介護</t>
    <phoneticPr fontId="13"/>
  </si>
  <si>
    <t>重度訪問介護</t>
    <phoneticPr fontId="13"/>
  </si>
  <si>
    <t>同行援護</t>
  </si>
  <si>
    <t>行動援護</t>
  </si>
  <si>
    <t>計画相談支援</t>
  </si>
  <si>
    <t>地域移行支援</t>
  </si>
  <si>
    <t>地域定着支援</t>
  </si>
  <si>
    <t>障害児入所施設</t>
  </si>
  <si>
    <t>児童発達支援</t>
  </si>
  <si>
    <t>放課後等デイサービス</t>
  </si>
  <si>
    <t>居宅訪問型児童発達支援</t>
  </si>
  <si>
    <t>保育所等訪問支援</t>
  </si>
  <si>
    <t>合計</t>
    <phoneticPr fontId="13"/>
  </si>
  <si>
    <t>（注１）</t>
    <rPh sb="1" eb="2">
      <t>チュウ</t>
    </rPh>
    <phoneticPr fontId="13"/>
  </si>
  <si>
    <t>「導入機器名」には、補助対象となるロボット機器を記載。それ以外の付属品等は本体機器に含めて記載すること。</t>
    <phoneticPr fontId="13"/>
  </si>
  <si>
    <t>（注２）</t>
    <rPh sb="1" eb="2">
      <t>チュウ</t>
    </rPh>
    <phoneticPr fontId="13"/>
  </si>
  <si>
    <t>「Ａ」欄は、「移乗介護」、「移動支援」、「排泄支援」、「見守り・コミュニケーション」、「入浴支援」、「機能訓練支援」、「栄養管理支援」から選択すること。</t>
    <rPh sb="3" eb="4">
      <t>ラン</t>
    </rPh>
    <rPh sb="7" eb="9">
      <t>イジョウ</t>
    </rPh>
    <rPh sb="9" eb="11">
      <t>カイゴ</t>
    </rPh>
    <rPh sb="14" eb="16">
      <t>イドウ</t>
    </rPh>
    <rPh sb="16" eb="18">
      <t>シエン</t>
    </rPh>
    <rPh sb="21" eb="23">
      <t>ハイセツ</t>
    </rPh>
    <rPh sb="23" eb="25">
      <t>シエン</t>
    </rPh>
    <rPh sb="28" eb="30">
      <t>ミマモ</t>
    </rPh>
    <rPh sb="44" eb="46">
      <t>ニュウヨク</t>
    </rPh>
    <rPh sb="46" eb="48">
      <t>シエン</t>
    </rPh>
    <rPh sb="69" eb="71">
      <t>センタク</t>
    </rPh>
    <phoneticPr fontId="13"/>
  </si>
  <si>
    <t>（注３）</t>
    <rPh sb="1" eb="2">
      <t>チュウ</t>
    </rPh>
    <phoneticPr fontId="13"/>
  </si>
  <si>
    <t>機器をリース等により導入する場合、年度末までのリース等に要する料金を「Ｂ」欄に記載すること。</t>
    <rPh sb="0" eb="2">
      <t>キキ</t>
    </rPh>
    <rPh sb="6" eb="7">
      <t>トウ</t>
    </rPh>
    <rPh sb="10" eb="12">
      <t>ドウニュウ</t>
    </rPh>
    <rPh sb="14" eb="16">
      <t>バアイ</t>
    </rPh>
    <rPh sb="17" eb="19">
      <t>ネンド</t>
    </rPh>
    <rPh sb="19" eb="20">
      <t>マツ</t>
    </rPh>
    <rPh sb="26" eb="27">
      <t>トウ</t>
    </rPh>
    <rPh sb="28" eb="29">
      <t>ヨウ</t>
    </rPh>
    <rPh sb="31" eb="33">
      <t>リョウキン</t>
    </rPh>
    <rPh sb="37" eb="38">
      <t>ラン</t>
    </rPh>
    <rPh sb="39" eb="41">
      <t>キサイ</t>
    </rPh>
    <phoneticPr fontId="13"/>
  </si>
  <si>
    <t>（注４）</t>
    <rPh sb="1" eb="2">
      <t>チュウ</t>
    </rPh>
    <phoneticPr fontId="13"/>
  </si>
  <si>
    <t>行や列の結合や、自動計算の関数の変更等は行わないこと。</t>
    <rPh sb="2" eb="4">
      <t>ジドウ</t>
    </rPh>
    <rPh sb="4" eb="6">
      <t>ケイサン</t>
    </rPh>
    <rPh sb="7" eb="9">
      <t>カンスウ</t>
    </rPh>
    <rPh sb="10" eb="12">
      <t>ヘンコウ</t>
    </rPh>
    <rPh sb="12" eb="13">
      <t>トウ</t>
    </rPh>
    <rPh sb="14" eb="15">
      <t>オコナ</t>
    </rPh>
    <phoneticPr fontId="13"/>
  </si>
  <si>
    <t>障害者支援施設</t>
    <phoneticPr fontId="13"/>
  </si>
  <si>
    <t>移乗介護</t>
    <phoneticPr fontId="13"/>
  </si>
  <si>
    <t>移動支援</t>
    <phoneticPr fontId="13"/>
  </si>
  <si>
    <t>排泄支援</t>
    <phoneticPr fontId="13"/>
  </si>
  <si>
    <t>見守り・コミュニケーション</t>
    <phoneticPr fontId="13"/>
  </si>
  <si>
    <t>入浴支援</t>
    <phoneticPr fontId="13"/>
  </si>
  <si>
    <t>機能訓練支援</t>
    <rPh sb="0" eb="2">
      <t>キノウ</t>
    </rPh>
    <rPh sb="2" eb="4">
      <t>クンレン</t>
    </rPh>
    <rPh sb="4" eb="6">
      <t>シエン</t>
    </rPh>
    <phoneticPr fontId="13"/>
  </si>
  <si>
    <t>栄養管理支援</t>
    <rPh sb="0" eb="2">
      <t>エイヨウ</t>
    </rPh>
    <rPh sb="2" eb="4">
      <t>カンリ</t>
    </rPh>
    <rPh sb="4" eb="6">
      <t>シエン</t>
    </rPh>
    <phoneticPr fontId="13"/>
  </si>
  <si>
    <t>選定額合計×３／４（L）</t>
    <rPh sb="0" eb="2">
      <t>センテイ</t>
    </rPh>
    <rPh sb="2" eb="3">
      <t>ガク</t>
    </rPh>
    <rPh sb="3" eb="5">
      <t>ゴウケイ</t>
    </rPh>
    <phoneticPr fontId="13"/>
  </si>
  <si>
    <t>都道府県・指定都市・中核市
補助額（M）</t>
    <rPh sb="0" eb="4">
      <t>トドウフケン</t>
    </rPh>
    <rPh sb="5" eb="7">
      <t>シテイ</t>
    </rPh>
    <rPh sb="7" eb="9">
      <t>トシ</t>
    </rPh>
    <rPh sb="10" eb="13">
      <t>チュウカクシ</t>
    </rPh>
    <rPh sb="14" eb="17">
      <t>ホジョガク</t>
    </rPh>
    <phoneticPr fontId="13"/>
  </si>
  <si>
    <t>国庫補助基本額（N）</t>
    <rPh sb="0" eb="2">
      <t>コッコ</t>
    </rPh>
    <rPh sb="2" eb="4">
      <t>ホジョ</t>
    </rPh>
    <rPh sb="4" eb="7">
      <t>キホンガク</t>
    </rPh>
    <phoneticPr fontId="13"/>
  </si>
  <si>
    <t>国庫補助所要額( O = N ×２/３)</t>
    <rPh sb="0" eb="2">
      <t>コッコ</t>
    </rPh>
    <rPh sb="2" eb="4">
      <t>ホジョ</t>
    </rPh>
    <rPh sb="4" eb="6">
      <t>ショヨウ</t>
    </rPh>
    <rPh sb="6" eb="7">
      <t>ガク</t>
    </rPh>
    <phoneticPr fontId="13"/>
  </si>
  <si>
    <t>「M」欄は、実際に都道府県・指定都市・中核市が施設・事業所に対して補助する金額を記載すること。</t>
    <phoneticPr fontId="13"/>
  </si>
  <si>
    <t>（注５）</t>
    <rPh sb="1" eb="2">
      <t>チュウ</t>
    </rPh>
    <phoneticPr fontId="13"/>
  </si>
  <si>
    <t>令和８年度（令和７年度から繰越分）障害福祉分野の介護テクノロジー導入支援事業
（介護ロボット等導入支援）（施設等に対する導入支援分）　事業計画書</t>
    <phoneticPr fontId="13"/>
  </si>
  <si>
    <t>※導入機器ごとの効果や目的等を把握するため、導入機器ごとにそれぞれ作成をしてください。（一体的に利用している機器を除く）</t>
    <rPh sb="1" eb="3">
      <t>ドウニュウ</t>
    </rPh>
    <rPh sb="3" eb="5">
      <t>キキ</t>
    </rPh>
    <rPh sb="8" eb="10">
      <t>コウカ</t>
    </rPh>
    <rPh sb="11" eb="13">
      <t>モクテキ</t>
    </rPh>
    <rPh sb="13" eb="14">
      <t>トウ</t>
    </rPh>
    <rPh sb="15" eb="17">
      <t>ハアク</t>
    </rPh>
    <rPh sb="22" eb="24">
      <t>ドウニュウ</t>
    </rPh>
    <rPh sb="24" eb="26">
      <t>キキ</t>
    </rPh>
    <phoneticPr fontId="13"/>
  </si>
  <si>
    <t>【基本情報】</t>
    <rPh sb="1" eb="3">
      <t>キホン</t>
    </rPh>
    <rPh sb="3" eb="5">
      <t>ジョウホウ</t>
    </rPh>
    <phoneticPr fontId="13"/>
  </si>
  <si>
    <t>フリガナ</t>
    <phoneticPr fontId="13"/>
  </si>
  <si>
    <t>事業所名</t>
    <rPh sb="0" eb="3">
      <t>ジギョウショ</t>
    </rPh>
    <rPh sb="3" eb="4">
      <t>メイ</t>
    </rPh>
    <phoneticPr fontId="13"/>
  </si>
  <si>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13"/>
  </si>
  <si>
    <r>
      <rPr>
        <sz val="12"/>
        <rFont val="ＭＳ Ｐゴシック"/>
        <family val="3"/>
        <charset val="128"/>
      </rPr>
      <t>職員数（常勤換算数）</t>
    </r>
    <r>
      <rPr>
        <sz val="12"/>
        <color theme="1"/>
        <rFont val="ＭＳ Ｐゴシック"/>
        <family val="3"/>
        <charset val="128"/>
        <scheme val="minor"/>
      </rPr>
      <t>　</t>
    </r>
    <r>
      <rPr>
        <sz val="10"/>
        <color theme="1"/>
        <rFont val="ＭＳ Ｐゴシック"/>
        <family val="3"/>
        <charset val="128"/>
        <scheme val="minor"/>
      </rPr>
      <t>【「全職員の月間勤務時間数」／「常勤職員の月間勤務時間数」にて算出（産休・育休、休職は除く）】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13"/>
  </si>
  <si>
    <r>
      <t>参考情報：令和元年度から令和７年度に係るロボット等導入支援事業補助実績</t>
    </r>
    <r>
      <rPr>
        <sz val="12"/>
        <color theme="1"/>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4" eb="25">
      <t>トウ</t>
    </rPh>
    <rPh sb="25" eb="27">
      <t>ドウニュウ</t>
    </rPh>
    <rPh sb="27" eb="29">
      <t>シエン</t>
    </rPh>
    <rPh sb="29" eb="31">
      <t>ジギョウ</t>
    </rPh>
    <rPh sb="31" eb="33">
      <t>ホジョ</t>
    </rPh>
    <rPh sb="33" eb="35">
      <t>ジッセキ</t>
    </rPh>
    <rPh sb="36" eb="39">
      <t>フクスウカイ</t>
    </rPh>
    <rPh sb="39" eb="41">
      <t>ホジョ</t>
    </rPh>
    <rPh sb="42" eb="43">
      <t>ウ</t>
    </rPh>
    <rPh sb="47" eb="49">
      <t>バアイ</t>
    </rPh>
    <rPh sb="50" eb="52">
      <t>ホジョ</t>
    </rPh>
    <rPh sb="52" eb="54">
      <t>ネンド</t>
    </rPh>
    <rPh sb="55" eb="57">
      <t>チョッキン</t>
    </rPh>
    <rPh sb="58" eb="60">
      <t>センタク</t>
    </rPh>
    <phoneticPr fontId="13"/>
  </si>
  <si>
    <t>（補助実績）</t>
    <rPh sb="1" eb="3">
      <t>ホジョ</t>
    </rPh>
    <rPh sb="3" eb="5">
      <t>ジッセキ</t>
    </rPh>
    <phoneticPr fontId="13"/>
  </si>
  <si>
    <t>（補助年度）</t>
    <rPh sb="1" eb="3">
      <t>ホジョ</t>
    </rPh>
    <rPh sb="3" eb="5">
      <t>ネンド</t>
    </rPh>
    <phoneticPr fontId="13"/>
  </si>
  <si>
    <t>【申請に当たっての確認事項】　※４つの事項について記載内容を確認し、チェックすること。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23"/>
  </si>
  <si>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23"/>
  </si>
  <si>
    <t>　介護ロボット等の導入によって得られた生産性向上による業務効率化及び職員の業務負担軽減により超過勤務手当等の経費に金銭的剰余が出た場合
　には、当該費用を利用者が受ける障害福祉サービスの質の向上や職員の賃金改善に資する取組に適切に使用するとともに、その旨を職員等に周知する。</t>
    <rPh sb="1" eb="3">
      <t>カイゴ</t>
    </rPh>
    <rPh sb="7" eb="8">
      <t>トウ</t>
    </rPh>
    <rPh sb="9" eb="11">
      <t>ドウニュウ</t>
    </rPh>
    <rPh sb="15" eb="16">
      <t>エ</t>
    </rPh>
    <rPh sb="19" eb="22">
      <t>セイサンセイ</t>
    </rPh>
    <rPh sb="22" eb="24">
      <t>コウジョウ</t>
    </rPh>
    <rPh sb="27" eb="29">
      <t>ギョウム</t>
    </rPh>
    <rPh sb="29" eb="31">
      <t>コウリツ</t>
    </rPh>
    <rPh sb="31" eb="32">
      <t>カ</t>
    </rPh>
    <rPh sb="32" eb="33">
      <t>オヨ</t>
    </rPh>
    <rPh sb="34" eb="36">
      <t>ショクイン</t>
    </rPh>
    <rPh sb="50" eb="52">
      <t>テアテ</t>
    </rPh>
    <rPh sb="54" eb="56">
      <t>ケイヒ</t>
    </rPh>
    <rPh sb="77" eb="80">
      <t>リヨウシャ</t>
    </rPh>
    <rPh sb="81" eb="82">
      <t>ウ</t>
    </rPh>
    <rPh sb="84" eb="86">
      <t>ショウガイ</t>
    </rPh>
    <rPh sb="86" eb="88">
      <t>フクシ</t>
    </rPh>
    <rPh sb="126" eb="127">
      <t>ムネ</t>
    </rPh>
    <rPh sb="128" eb="130">
      <t>ショクイン</t>
    </rPh>
    <rPh sb="130" eb="131">
      <t>トウ</t>
    </rPh>
    <rPh sb="132" eb="134">
      <t>シュウチ</t>
    </rPh>
    <phoneticPr fontId="23"/>
  </si>
  <si>
    <t>　厚生労働省からの求めがあった場合は、ロボット等導入の効果分析や事例の公表等に対応する。</t>
    <rPh sb="1" eb="3">
      <t>コウセイ</t>
    </rPh>
    <rPh sb="3" eb="6">
      <t>ロウドウショウ</t>
    </rPh>
    <rPh sb="9" eb="10">
      <t>モト</t>
    </rPh>
    <rPh sb="15" eb="17">
      <t>バアイ</t>
    </rPh>
    <rPh sb="23" eb="24">
      <t>トウ</t>
    </rPh>
    <rPh sb="24" eb="26">
      <t>ドウニュウ</t>
    </rPh>
    <rPh sb="27" eb="29">
      <t>コウカ</t>
    </rPh>
    <rPh sb="29" eb="31">
      <t>ブンセキ</t>
    </rPh>
    <rPh sb="32" eb="34">
      <t>ジレイ</t>
    </rPh>
    <rPh sb="35" eb="37">
      <t>コウヒョウ</t>
    </rPh>
    <rPh sb="37" eb="38">
      <t>トウ</t>
    </rPh>
    <rPh sb="39" eb="41">
      <t>タイオウ</t>
    </rPh>
    <phoneticPr fontId="23"/>
  </si>
  <si>
    <t>　「福祉・介護職員等処遇改善加算」を算定しているか、あるいは交付申請後おおむね３ヶ月以内に取得見込みである。</t>
    <rPh sb="2" eb="4">
      <t>フクシ</t>
    </rPh>
    <rPh sb="5" eb="7">
      <t>カイゴ</t>
    </rPh>
    <rPh sb="7" eb="9">
      <t>ショクイン</t>
    </rPh>
    <rPh sb="9" eb="10">
      <t>トウ</t>
    </rPh>
    <rPh sb="10" eb="12">
      <t>ショグウ</t>
    </rPh>
    <rPh sb="12" eb="14">
      <t>カイゼン</t>
    </rPh>
    <rPh sb="14" eb="16">
      <t>カサン</t>
    </rPh>
    <rPh sb="18" eb="20">
      <t>サンテイ</t>
    </rPh>
    <rPh sb="30" eb="32">
      <t>コウフ</t>
    </rPh>
    <rPh sb="32" eb="35">
      <t>シンセイゴ</t>
    </rPh>
    <rPh sb="41" eb="42">
      <t>ゲツ</t>
    </rPh>
    <rPh sb="42" eb="44">
      <t>イナイ</t>
    </rPh>
    <rPh sb="45" eb="47">
      <t>シュトク</t>
    </rPh>
    <rPh sb="47" eb="49">
      <t>ミコ</t>
    </rPh>
    <phoneticPr fontId="13"/>
  </si>
  <si>
    <t>事業計画</t>
    <rPh sb="0" eb="2">
      <t>ジギョウ</t>
    </rPh>
    <rPh sb="2" eb="4">
      <t>ケイカク</t>
    </rPh>
    <phoneticPr fontId="13"/>
  </si>
  <si>
    <t>（１）主な導入機器内容（種別・機器名等）</t>
    <rPh sb="3" eb="4">
      <t>オモ</t>
    </rPh>
    <rPh sb="5" eb="7">
      <t>ドウニュウ</t>
    </rPh>
    <rPh sb="7" eb="9">
      <t>キキ</t>
    </rPh>
    <rPh sb="9" eb="11">
      <t>ナイヨウ</t>
    </rPh>
    <rPh sb="12" eb="14">
      <t>シュベツ</t>
    </rPh>
    <rPh sb="15" eb="18">
      <t>キキメイ</t>
    </rPh>
    <rPh sb="18" eb="19">
      <t>トウ</t>
    </rPh>
    <phoneticPr fontId="13"/>
  </si>
  <si>
    <t>機器の種別：</t>
    <rPh sb="0" eb="2">
      <t>キキ</t>
    </rPh>
    <rPh sb="3" eb="5">
      <t>シュベツ</t>
    </rPh>
    <phoneticPr fontId="13"/>
  </si>
  <si>
    <t>　　　移乗介護</t>
    <rPh sb="3" eb="5">
      <t>イジョウ</t>
    </rPh>
    <rPh sb="5" eb="7">
      <t>カイゴ</t>
    </rPh>
    <phoneticPr fontId="13"/>
  </si>
  <si>
    <t>排泄支援</t>
  </si>
  <si>
    <t>入浴支援</t>
  </si>
  <si>
    <t>　　　移動支援</t>
    <rPh sb="3" eb="5">
      <t>イドウ</t>
    </rPh>
    <rPh sb="5" eb="7">
      <t>シエン</t>
    </rPh>
    <phoneticPr fontId="13"/>
  </si>
  <si>
    <t>見守り・コミュニケーション</t>
  </si>
  <si>
    <t>　　栄養管理支援</t>
    <rPh sb="2" eb="4">
      <t>エイヨウ</t>
    </rPh>
    <rPh sb="4" eb="6">
      <t>カンリ</t>
    </rPh>
    <rPh sb="6" eb="8">
      <t>シエン</t>
    </rPh>
    <phoneticPr fontId="13"/>
  </si>
  <si>
    <t>　　  機器名：</t>
    <rPh sb="4" eb="7">
      <t>キキメイ</t>
    </rPh>
    <phoneticPr fontId="13"/>
  </si>
  <si>
    <t>機器の特徴：</t>
    <rPh sb="0" eb="2">
      <t>キキ</t>
    </rPh>
    <rPh sb="3" eb="5">
      <t>トクチョウ</t>
    </rPh>
    <phoneticPr fontId="13"/>
  </si>
  <si>
    <t>（２）機器を導入することにしたきっかけ及び目的（複数回答可）</t>
    <rPh sb="19" eb="20">
      <t>オヨ</t>
    </rPh>
    <phoneticPr fontId="13"/>
  </si>
  <si>
    <t>きっかけ</t>
    <phoneticPr fontId="13"/>
  </si>
  <si>
    <t>目的</t>
    <rPh sb="0" eb="2">
      <t>モクテキ</t>
    </rPh>
    <phoneticPr fontId="13"/>
  </si>
  <si>
    <t>（※その他を選択した場合に記入　　　　）</t>
    <rPh sb="4" eb="5">
      <t>タ</t>
    </rPh>
    <rPh sb="6" eb="8">
      <t>センタク</t>
    </rPh>
    <rPh sb="10" eb="12">
      <t>バアイ</t>
    </rPh>
    <rPh sb="13" eb="15">
      <t>キニュウ</t>
    </rPh>
    <phoneticPr fontId="13"/>
  </si>
  <si>
    <t>（※その他を選択した場合に記入　　　　）</t>
    <phoneticPr fontId="13"/>
  </si>
  <si>
    <t>（３）事業所が抱える課題</t>
    <rPh sb="3" eb="6">
      <t>ジギョウショ</t>
    </rPh>
    <rPh sb="7" eb="8">
      <t>カカ</t>
    </rPh>
    <rPh sb="10" eb="12">
      <t>カダイ</t>
    </rPh>
    <phoneticPr fontId="13"/>
  </si>
  <si>
    <t>業務内容</t>
    <rPh sb="0" eb="2">
      <t>ギョウム</t>
    </rPh>
    <rPh sb="2" eb="4">
      <t>ナイヨウ</t>
    </rPh>
    <phoneticPr fontId="13"/>
  </si>
  <si>
    <t>A.業務従事者数</t>
    <rPh sb="2" eb="4">
      <t>ギョウム</t>
    </rPh>
    <rPh sb="4" eb="7">
      <t>ジュウジシャ</t>
    </rPh>
    <rPh sb="7" eb="8">
      <t>スウ</t>
    </rPh>
    <phoneticPr fontId="23"/>
  </si>
  <si>
    <t>発生件数</t>
    <rPh sb="0" eb="2">
      <t>ハッセイ</t>
    </rPh>
    <rPh sb="2" eb="4">
      <t>ケンスウ</t>
    </rPh>
    <phoneticPr fontId="13"/>
  </si>
  <si>
    <t>D. 1件当たりの
平均処理時間（分）</t>
    <rPh sb="4" eb="5">
      <t>ケン</t>
    </rPh>
    <rPh sb="5" eb="6">
      <t>ア</t>
    </rPh>
    <rPh sb="10" eb="12">
      <t>ヘイキン</t>
    </rPh>
    <rPh sb="12" eb="14">
      <t>ショリ</t>
    </rPh>
    <rPh sb="14" eb="16">
      <t>ジカン</t>
    </rPh>
    <rPh sb="17" eb="18">
      <t>フン</t>
    </rPh>
    <phoneticPr fontId="13"/>
  </si>
  <si>
    <t>人時間
E（A×C×D）</t>
    <rPh sb="0" eb="1">
      <t>ヒト</t>
    </rPh>
    <rPh sb="1" eb="3">
      <t>ジカン</t>
    </rPh>
    <phoneticPr fontId="13"/>
  </si>
  <si>
    <t>１人あたり
業務時間
（C×D／A）</t>
    <rPh sb="1" eb="2">
      <t>ヒト</t>
    </rPh>
    <rPh sb="6" eb="8">
      <t>ギョウム</t>
    </rPh>
    <rPh sb="8" eb="10">
      <t>ジカン</t>
    </rPh>
    <phoneticPr fontId="13"/>
  </si>
  <si>
    <t>B.ひと月当たり</t>
    <rPh sb="4" eb="5">
      <t>ツキ</t>
    </rPh>
    <rPh sb="5" eb="6">
      <t>ア</t>
    </rPh>
    <phoneticPr fontId="13"/>
  </si>
  <si>
    <t>C.年間発生件数（B×12）</t>
    <rPh sb="2" eb="4">
      <t>ネンカン</t>
    </rPh>
    <rPh sb="4" eb="6">
      <t>ハッセイ</t>
    </rPh>
    <rPh sb="6" eb="8">
      <t>ケンスウ</t>
    </rPh>
    <phoneticPr fontId="13"/>
  </si>
  <si>
    <t>直接介護</t>
    <rPh sb="0" eb="2">
      <t>チョクセツ</t>
    </rPh>
    <rPh sb="2" eb="4">
      <t>カイゴ</t>
    </rPh>
    <phoneticPr fontId="13"/>
  </si>
  <si>
    <t>１　移動・移乗・体位変換</t>
    <rPh sb="2" eb="4">
      <t>イドウ</t>
    </rPh>
    <rPh sb="5" eb="7">
      <t>イジョウ</t>
    </rPh>
    <rPh sb="8" eb="10">
      <t>タイイ</t>
    </rPh>
    <rPh sb="10" eb="12">
      <t>ヘンカン</t>
    </rPh>
    <phoneticPr fontId="13"/>
  </si>
  <si>
    <t>２　排泄介助・支援</t>
    <rPh sb="2" eb="4">
      <t>ハイセツ</t>
    </rPh>
    <rPh sb="4" eb="6">
      <t>カイジョ</t>
    </rPh>
    <rPh sb="7" eb="9">
      <t>シエン</t>
    </rPh>
    <phoneticPr fontId="13"/>
  </si>
  <si>
    <t>３　生活自立支援（※1）</t>
    <rPh sb="2" eb="4">
      <t>セイカツ</t>
    </rPh>
    <rPh sb="4" eb="6">
      <t>ジリツ</t>
    </rPh>
    <rPh sb="6" eb="8">
      <t>シエン</t>
    </rPh>
    <phoneticPr fontId="13"/>
  </si>
  <si>
    <t>４　行動上の問題への対応（※2）</t>
    <rPh sb="2" eb="5">
      <t>コウドウジョウ</t>
    </rPh>
    <rPh sb="6" eb="8">
      <t>モンダイ</t>
    </rPh>
    <rPh sb="10" eb="12">
      <t>タイオウ</t>
    </rPh>
    <phoneticPr fontId="13"/>
  </si>
  <si>
    <t>５　その他の直接介護</t>
    <rPh sb="4" eb="5">
      <t>タ</t>
    </rPh>
    <rPh sb="6" eb="8">
      <t>チョクセツ</t>
    </rPh>
    <rPh sb="8" eb="10">
      <t>カイゴ</t>
    </rPh>
    <phoneticPr fontId="13"/>
  </si>
  <si>
    <t>間接業務</t>
    <rPh sb="0" eb="2">
      <t>カンセツ</t>
    </rPh>
    <rPh sb="2" eb="4">
      <t>ギョウム</t>
    </rPh>
    <phoneticPr fontId="13"/>
  </si>
  <si>
    <t>６　巡回・移動</t>
    <rPh sb="2" eb="4">
      <t>ジュンカイ</t>
    </rPh>
    <rPh sb="5" eb="7">
      <t>イドウ</t>
    </rPh>
    <phoneticPr fontId="13"/>
  </si>
  <si>
    <t>７　記録・文書作成・連絡調整等（※3）</t>
    <rPh sb="2" eb="4">
      <t>キロク</t>
    </rPh>
    <rPh sb="5" eb="7">
      <t>ブンショ</t>
    </rPh>
    <rPh sb="7" eb="9">
      <t>サクセイ</t>
    </rPh>
    <rPh sb="10" eb="12">
      <t>レンラク</t>
    </rPh>
    <rPh sb="12" eb="14">
      <t>チョウセイ</t>
    </rPh>
    <rPh sb="14" eb="15">
      <t>トウ</t>
    </rPh>
    <phoneticPr fontId="13"/>
  </si>
  <si>
    <t>８　見守り機器の使用・確認</t>
    <rPh sb="2" eb="4">
      <t>ミマモ</t>
    </rPh>
    <rPh sb="5" eb="7">
      <t>キキ</t>
    </rPh>
    <rPh sb="8" eb="10">
      <t>シヨウ</t>
    </rPh>
    <rPh sb="11" eb="13">
      <t>カクニン</t>
    </rPh>
    <phoneticPr fontId="13"/>
  </si>
  <si>
    <t>９　その他の間接業務</t>
    <rPh sb="4" eb="5">
      <t>タ</t>
    </rPh>
    <rPh sb="6" eb="8">
      <t>カンセツ</t>
    </rPh>
    <rPh sb="8" eb="10">
      <t>ギョウム</t>
    </rPh>
    <phoneticPr fontId="13"/>
  </si>
  <si>
    <t>A.業務従事者数</t>
    <phoneticPr fontId="23"/>
  </si>
  <si>
    <t>D. 1件当たりの
平均処理時間（分）</t>
    <phoneticPr fontId="13"/>
  </si>
  <si>
    <t>人時間
E（A×C×D）</t>
    <phoneticPr fontId="13"/>
  </si>
  <si>
    <r>
      <rPr>
        <sz val="6"/>
        <color theme="1"/>
        <rFont val="ＭＳ Ｐゴシック"/>
        <family val="3"/>
        <charset val="128"/>
        <scheme val="minor"/>
      </rPr>
      <t>１人あたり
業務時間</t>
    </r>
    <r>
      <rPr>
        <sz val="8"/>
        <color theme="1"/>
        <rFont val="ＭＳ Ｐゴシック"/>
        <family val="3"/>
        <charset val="128"/>
        <scheme val="minor"/>
      </rPr>
      <t xml:space="preserve">
</t>
    </r>
    <r>
      <rPr>
        <sz val="6"/>
        <color theme="1"/>
        <rFont val="ＭＳ Ｐゴシック"/>
        <family val="3"/>
        <charset val="128"/>
        <scheme val="minor"/>
      </rPr>
      <t>（C×D／A）</t>
    </r>
    <rPh sb="1" eb="2">
      <t>ヒト</t>
    </rPh>
    <rPh sb="6" eb="8">
      <t>ギョウム</t>
    </rPh>
    <rPh sb="8" eb="10">
      <t>ジカン</t>
    </rPh>
    <phoneticPr fontId="13"/>
  </si>
  <si>
    <t>　年間業務時間数想定削減率（％）</t>
    <rPh sb="1" eb="3">
      <t>ネンカン</t>
    </rPh>
    <rPh sb="3" eb="5">
      <t>ギョウム</t>
    </rPh>
    <rPh sb="5" eb="8">
      <t>ジカンスウ</t>
    </rPh>
    <rPh sb="8" eb="10">
      <t>ソウテイ</t>
    </rPh>
    <rPh sb="10" eb="12">
      <t>サクゲン</t>
    </rPh>
    <rPh sb="12" eb="13">
      <t>リツ</t>
    </rPh>
    <phoneticPr fontId="13"/>
  </si>
  <si>
    <t>（６）想定削減率が20％を超える場合は、その要因について記載すること。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13"/>
  </si>
  <si>
    <t>令和８年度（令和７年度から繰越分）障害福祉分野の介護テクノロジー導入支援事業
（介護ロボット等導入支援）（施設等に対する導入支援分）　積算内訳書</t>
    <phoneticPr fontId="13"/>
  </si>
  <si>
    <t>職員数（実数）</t>
    <rPh sb="0" eb="3">
      <t>ショクインスウ</t>
    </rPh>
    <rPh sb="4" eb="6">
      <t>ジッスウ</t>
    </rPh>
    <phoneticPr fontId="13"/>
  </si>
  <si>
    <t>人</t>
    <rPh sb="0" eb="1">
      <t>ヒト</t>
    </rPh>
    <phoneticPr fontId="13"/>
  </si>
  <si>
    <t>施設利用者数</t>
    <rPh sb="0" eb="2">
      <t>シセツ</t>
    </rPh>
    <rPh sb="2" eb="5">
      <t>リヨウシャ</t>
    </rPh>
    <rPh sb="5" eb="6">
      <t>スウ</t>
    </rPh>
    <phoneticPr fontId="13"/>
  </si>
  <si>
    <t>実支出（予定）額：</t>
    <rPh sb="0" eb="1">
      <t>ジツ</t>
    </rPh>
    <rPh sb="4" eb="6">
      <t>ヨテイ</t>
    </rPh>
    <rPh sb="7" eb="8">
      <t>ガク</t>
    </rPh>
    <phoneticPr fontId="13"/>
  </si>
  <si>
    <t>円</t>
    <rPh sb="0" eb="1">
      <t>エン</t>
    </rPh>
    <phoneticPr fontId="13"/>
  </si>
  <si>
    <t>機器導入費用
（合計）</t>
    <rPh sb="0" eb="2">
      <t>キキ</t>
    </rPh>
    <rPh sb="2" eb="4">
      <t>ドウニュウ</t>
    </rPh>
    <rPh sb="4" eb="6">
      <t>ヒヨウ</t>
    </rPh>
    <rPh sb="8" eb="10">
      <t>ゴウケイ</t>
    </rPh>
    <phoneticPr fontId="13"/>
  </si>
  <si>
    <t>初期設定に要する費用
（合計）</t>
    <rPh sb="0" eb="2">
      <t>ショキ</t>
    </rPh>
    <rPh sb="2" eb="4">
      <t>セッテイ</t>
    </rPh>
    <rPh sb="5" eb="6">
      <t>ヨウ</t>
    </rPh>
    <rPh sb="8" eb="10">
      <t>ヒヨウ</t>
    </rPh>
    <rPh sb="12" eb="14">
      <t>ゴウケイ</t>
    </rPh>
    <phoneticPr fontId="13"/>
  </si>
  <si>
    <t>値引額
（合計）</t>
    <rPh sb="0" eb="2">
      <t>ネビ</t>
    </rPh>
    <rPh sb="2" eb="3">
      <t>ガク</t>
    </rPh>
    <rPh sb="5" eb="7">
      <t>ゴウケイ</t>
    </rPh>
    <phoneticPr fontId="13"/>
  </si>
  <si>
    <t>No.</t>
    <phoneticPr fontId="13"/>
  </si>
  <si>
    <t>導入内容</t>
    <rPh sb="0" eb="2">
      <t>ドウニュウ</t>
    </rPh>
    <rPh sb="2" eb="4">
      <t>ナイヨウ</t>
    </rPh>
    <phoneticPr fontId="13"/>
  </si>
  <si>
    <t>数量</t>
    <rPh sb="0" eb="2">
      <t>スウリョウ</t>
    </rPh>
    <phoneticPr fontId="13"/>
  </si>
  <si>
    <t>単価</t>
    <rPh sb="0" eb="2">
      <t>タンカ</t>
    </rPh>
    <phoneticPr fontId="13"/>
  </si>
  <si>
    <t>機器導入費用</t>
    <rPh sb="0" eb="2">
      <t>キキ</t>
    </rPh>
    <rPh sb="2" eb="4">
      <t>ドウニュウ</t>
    </rPh>
    <rPh sb="4" eb="6">
      <t>ヒヨウ</t>
    </rPh>
    <phoneticPr fontId="13"/>
  </si>
  <si>
    <t>初期設定に要する費用</t>
    <rPh sb="0" eb="2">
      <t>ショキ</t>
    </rPh>
    <rPh sb="2" eb="4">
      <t>セッテイ</t>
    </rPh>
    <rPh sb="5" eb="6">
      <t>ヨウ</t>
    </rPh>
    <rPh sb="8" eb="10">
      <t>ヒヨウ</t>
    </rPh>
    <phoneticPr fontId="13"/>
  </si>
  <si>
    <t>台</t>
  </si>
  <si>
    <t>合計</t>
    <rPh sb="0" eb="2">
      <t>ゴウケイ</t>
    </rPh>
    <phoneticPr fontId="13"/>
  </si>
  <si>
    <r>
      <t xml:space="preserve">備考
</t>
    </r>
    <r>
      <rPr>
        <b/>
        <sz val="12"/>
        <rFont val="ＭＳ Ｐゴシック"/>
        <family val="3"/>
        <charset val="128"/>
        <scheme val="minor"/>
      </rPr>
      <t>（特別な事情等があれば記載）</t>
    </r>
    <rPh sb="0" eb="2">
      <t>ビコウ</t>
    </rPh>
    <rPh sb="4" eb="6">
      <t>トクベツ</t>
    </rPh>
    <rPh sb="7" eb="9">
      <t>ジジョウ</t>
    </rPh>
    <rPh sb="9" eb="10">
      <t>トウ</t>
    </rPh>
    <rPh sb="14" eb="16">
      <t>キサイ</t>
    </rPh>
    <phoneticPr fontId="13"/>
  </si>
  <si>
    <t>※</t>
    <phoneticPr fontId="23"/>
  </si>
  <si>
    <t>本内訳書の資料として、複数の業者から徴した見積書の写し（PDFファイルに限る。）を添付すること。</t>
    <rPh sb="0" eb="1">
      <t>ホン</t>
    </rPh>
    <rPh sb="1" eb="4">
      <t>ウチワケショ</t>
    </rPh>
    <rPh sb="5" eb="7">
      <t>シリョウ</t>
    </rPh>
    <rPh sb="11" eb="13">
      <t>フクスウ</t>
    </rPh>
    <rPh sb="14" eb="16">
      <t>ギョウシャ</t>
    </rPh>
    <rPh sb="18" eb="19">
      <t>チョウ</t>
    </rPh>
    <rPh sb="21" eb="24">
      <t>ミツモリショ</t>
    </rPh>
    <rPh sb="25" eb="26">
      <t>ウツ</t>
    </rPh>
    <rPh sb="36" eb="37">
      <t>カギ</t>
    </rPh>
    <rPh sb="41" eb="43">
      <t>テンプ</t>
    </rPh>
    <phoneticPr fontId="23"/>
  </si>
  <si>
    <t>初期設定に
要する費用
（Ｄ）</t>
    <rPh sb="0" eb="2">
      <t>ショキ</t>
    </rPh>
    <rPh sb="2" eb="4">
      <t>セッテイ</t>
    </rPh>
    <rPh sb="6" eb="7">
      <t>ヨウ</t>
    </rPh>
    <rPh sb="9" eb="11">
      <t>ヒヨウ</t>
    </rPh>
    <phoneticPr fontId="13"/>
  </si>
  <si>
    <t>（４）ロボット等を導入する業務内容（概要）　</t>
    <rPh sb="7" eb="8">
      <t>トウ</t>
    </rPh>
    <rPh sb="9" eb="11">
      <t>ドウニュウ</t>
    </rPh>
    <rPh sb="13" eb="15">
      <t>ギョウム</t>
    </rPh>
    <rPh sb="15" eb="17">
      <t>ナイヨウ</t>
    </rPh>
    <rPh sb="18" eb="20">
      <t>ガイヨウ</t>
    </rPh>
    <phoneticPr fontId="13"/>
  </si>
  <si>
    <t>（５）ロボット等導入前の定量的指標及びロボット等導入により想定される定量的指標</t>
    <rPh sb="7" eb="8">
      <t>トウ</t>
    </rPh>
    <rPh sb="8" eb="11">
      <t>ドウニュウマエ</t>
    </rPh>
    <rPh sb="12" eb="15">
      <t>テイリョウテキ</t>
    </rPh>
    <rPh sb="15" eb="17">
      <t>シヒョウ</t>
    </rPh>
    <rPh sb="17" eb="18">
      <t>オヨ</t>
    </rPh>
    <rPh sb="23" eb="24">
      <t>トウ</t>
    </rPh>
    <rPh sb="24" eb="26">
      <t>ドウニュウ</t>
    </rPh>
    <rPh sb="29" eb="31">
      <t>ソウテイ</t>
    </rPh>
    <rPh sb="34" eb="37">
      <t>テイリョウテキ</t>
    </rPh>
    <rPh sb="37" eb="39">
      <t>シヒョウ</t>
    </rPh>
    <phoneticPr fontId="13"/>
  </si>
  <si>
    <t>　①　前記（４）に係る現在（ロボット等導入前）の業務時間内訳</t>
    <rPh sb="3" eb="5">
      <t>ゼンキ</t>
    </rPh>
    <rPh sb="9" eb="10">
      <t>カカ</t>
    </rPh>
    <rPh sb="11" eb="13">
      <t>ゲンザイ</t>
    </rPh>
    <rPh sb="18" eb="19">
      <t>トウ</t>
    </rPh>
    <rPh sb="19" eb="22">
      <t>ドウニュウマエ</t>
    </rPh>
    <rPh sb="24" eb="26">
      <t>ギョウム</t>
    </rPh>
    <rPh sb="26" eb="28">
      <t>ジカン</t>
    </rPh>
    <rPh sb="28" eb="30">
      <t>ウチワケ</t>
    </rPh>
    <phoneticPr fontId="13"/>
  </si>
  <si>
    <t>　②　ロボット等導入後の前記（４）に係る想定業務時間内訳</t>
    <rPh sb="7" eb="8">
      <t>トウ</t>
    </rPh>
    <rPh sb="8" eb="11">
      <t>ドウニュウゴ</t>
    </rPh>
    <rPh sb="12" eb="14">
      <t>ゼンキ</t>
    </rPh>
    <rPh sb="18" eb="19">
      <t>カカ</t>
    </rPh>
    <rPh sb="20" eb="22">
      <t>ソウテイ</t>
    </rPh>
    <rPh sb="22" eb="24">
      <t>ギョウム</t>
    </rPh>
    <rPh sb="24" eb="26">
      <t>ジカン</t>
    </rPh>
    <rPh sb="26" eb="28">
      <t>ウチワケ</t>
    </rPh>
    <phoneticPr fontId="13"/>
  </si>
  <si>
    <t>＜施設・事業所単位＞対象経費の
支出予定額
（K）</t>
    <rPh sb="1" eb="3">
      <t>シセツ</t>
    </rPh>
    <rPh sb="4" eb="7">
      <t>ジギョウショ</t>
    </rPh>
    <rPh sb="7" eb="9">
      <t>タンイ</t>
    </rPh>
    <rPh sb="10" eb="12">
      <t>タイショウ</t>
    </rPh>
    <rPh sb="12" eb="14">
      <t>ケイヒ</t>
    </rPh>
    <rPh sb="16" eb="18">
      <t>シシュツ</t>
    </rPh>
    <rPh sb="18" eb="21">
      <t>ヨテイガク</t>
    </rPh>
    <phoneticPr fontId="11"/>
  </si>
  <si>
    <t>岐阜県</t>
    <rPh sb="0" eb="3">
      <t>ギフケン</t>
    </rPh>
    <phoneticPr fontId="13"/>
  </si>
  <si>
    <t>様式１-１</t>
    <rPh sb="0" eb="2">
      <t>ヨウシキ</t>
    </rPh>
    <phoneticPr fontId="13"/>
  </si>
  <si>
    <t>総合計額（税込）</t>
    <rPh sb="0" eb="3">
      <t>ソウゴウケイ</t>
    </rPh>
    <rPh sb="3" eb="4">
      <t>ガク</t>
    </rPh>
    <rPh sb="5" eb="7">
      <t>ゼイコ</t>
    </rPh>
    <phoneticPr fontId="60"/>
  </si>
  <si>
    <t>合計</t>
    <rPh sb="0" eb="2">
      <t>ゴウケイ</t>
    </rPh>
    <phoneticPr fontId="60"/>
  </si>
  <si>
    <t>消費税</t>
    <rPh sb="0" eb="3">
      <t>ショウヒゼイ</t>
    </rPh>
    <phoneticPr fontId="60"/>
  </si>
  <si>
    <t>小計</t>
    <rPh sb="0" eb="2">
      <t>ショウケイ</t>
    </rPh>
    <phoneticPr fontId="60"/>
  </si>
  <si>
    <t>その他対象外経費</t>
    <rPh sb="2" eb="3">
      <t>タ</t>
    </rPh>
    <rPh sb="3" eb="6">
      <t>タイショウガイ</t>
    </rPh>
    <rPh sb="6" eb="8">
      <t>ケイヒ</t>
    </rPh>
    <phoneticPr fontId="60"/>
  </si>
  <si>
    <t>送料</t>
    <rPh sb="0" eb="2">
      <t>ソウリョウ</t>
    </rPh>
    <phoneticPr fontId="60"/>
  </si>
  <si>
    <t>消耗品等</t>
    <rPh sb="0" eb="4">
      <t>ショウモウヒントウ</t>
    </rPh>
    <phoneticPr fontId="60"/>
  </si>
  <si>
    <t>交換部品等</t>
    <rPh sb="0" eb="5">
      <t>コウカンブヒントウ</t>
    </rPh>
    <phoneticPr fontId="60"/>
  </si>
  <si>
    <t>その他対象経費</t>
    <rPh sb="2" eb="3">
      <t>ホカ</t>
    </rPh>
    <rPh sb="3" eb="7">
      <t>タイショウケイヒ</t>
    </rPh>
    <phoneticPr fontId="60"/>
  </si>
  <si>
    <t>初期設定費用</t>
    <rPh sb="0" eb="6">
      <t>ショキセッテイヒヨウ</t>
    </rPh>
    <phoneticPr fontId="60"/>
  </si>
  <si>
    <t>ロボット本体設置費用</t>
    <rPh sb="4" eb="6">
      <t>ホンタイ</t>
    </rPh>
    <rPh sb="6" eb="10">
      <t>セッチヒヨウ</t>
    </rPh>
    <phoneticPr fontId="60"/>
  </si>
  <si>
    <t>ロボット本体費用</t>
    <rPh sb="4" eb="6">
      <t>ホンタイ</t>
    </rPh>
    <rPh sb="6" eb="8">
      <t>ヒヨウ</t>
    </rPh>
    <phoneticPr fontId="60"/>
  </si>
  <si>
    <t>補助対象経費</t>
    <phoneticPr fontId="60"/>
  </si>
  <si>
    <t>備　　考</t>
    <rPh sb="0" eb="1">
      <t>ビ</t>
    </rPh>
    <rPh sb="3" eb="4">
      <t>コウ</t>
    </rPh>
    <phoneticPr fontId="60"/>
  </si>
  <si>
    <t>金　　額</t>
    <rPh sb="0" eb="1">
      <t>キン</t>
    </rPh>
    <rPh sb="3" eb="4">
      <t>ガク</t>
    </rPh>
    <phoneticPr fontId="60"/>
  </si>
  <si>
    <t>項　　目</t>
    <rPh sb="0" eb="1">
      <t>コウ</t>
    </rPh>
    <rPh sb="3" eb="4">
      <t>メ</t>
    </rPh>
    <phoneticPr fontId="60"/>
  </si>
  <si>
    <t>（円）</t>
    <rPh sb="1" eb="2">
      <t>エン</t>
    </rPh>
    <phoneticPr fontId="60"/>
  </si>
  <si>
    <t>　必要に応じて行を追加して作成してください。</t>
    <rPh sb="1" eb="3">
      <t>ヒツヨウ</t>
    </rPh>
    <rPh sb="4" eb="5">
      <t>オウ</t>
    </rPh>
    <rPh sb="7" eb="8">
      <t>ギョウ</t>
    </rPh>
    <rPh sb="9" eb="11">
      <t>ツイカ</t>
    </rPh>
    <rPh sb="13" eb="15">
      <t>サクセイ</t>
    </rPh>
    <phoneticPr fontId="60"/>
  </si>
  <si>
    <t>※見積書（最安値のもの）等の内容と額が一致するよう</t>
    <rPh sb="1" eb="4">
      <t>ミツモリショ</t>
    </rPh>
    <rPh sb="5" eb="8">
      <t>サイヤスネ</t>
    </rPh>
    <rPh sb="12" eb="13">
      <t>トウ</t>
    </rPh>
    <rPh sb="14" eb="16">
      <t>ナイヨウ</t>
    </rPh>
    <rPh sb="17" eb="18">
      <t>ガク</t>
    </rPh>
    <rPh sb="19" eb="21">
      <t>イッチ</t>
    </rPh>
    <phoneticPr fontId="60"/>
  </si>
  <si>
    <t>介護ロボット等導入支援　補助対象経費内訳書</t>
    <rPh sb="0" eb="2">
      <t>カイゴ</t>
    </rPh>
    <rPh sb="9" eb="11">
      <t>シエン</t>
    </rPh>
    <rPh sb="12" eb="14">
      <t>ホジョ</t>
    </rPh>
    <phoneticPr fontId="60"/>
  </si>
  <si>
    <t>（様式１-４）</t>
    <rPh sb="1" eb="3">
      <t>ヨウシキ</t>
    </rPh>
    <phoneticPr fontId="13"/>
  </si>
  <si>
    <t>スリングシート2300×5</t>
    <phoneticPr fontId="60"/>
  </si>
  <si>
    <t>非課税　本体+専用バッテリー</t>
    <rPh sb="0" eb="3">
      <t>ヒカゼイ</t>
    </rPh>
    <rPh sb="4" eb="6">
      <t>ホンタイ</t>
    </rPh>
    <rPh sb="7" eb="9">
      <t>センヨウ</t>
    </rPh>
    <phoneticPr fontId="60"/>
  </si>
  <si>
    <t>記入例</t>
    <rPh sb="0" eb="2">
      <t>キニュウ</t>
    </rPh>
    <rPh sb="2" eb="3">
      <t>レイ</t>
    </rPh>
    <phoneticPr fontId="60"/>
  </si>
  <si>
    <t>令和８年度（令和７年度から繰越分）障害福祉分野の介護テクノロジー導入支援事業（介護ロボット等導入支援）　事業計画書　総表　</t>
    <phoneticPr fontId="13"/>
  </si>
  <si>
    <t>（様式１-２）</t>
    <rPh sb="1" eb="3">
      <t>ヨウシキ</t>
    </rPh>
    <phoneticPr fontId="13"/>
  </si>
  <si>
    <t>（様式１-３）</t>
    <rPh sb="1" eb="3">
      <t>ヨウシキ</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</si>
</sst>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_ "/>
    <numFmt numFmtId="177" formatCode="0.0%"/>
    <numFmt numFmtId="178" formatCode="0&quot;人&quot;"/>
    <numFmt numFmtId="179" formatCode="0.0_ &quot;人&quot;"/>
    <numFmt numFmtId="180" formatCode="#,##0_ &quot;人&quot;"/>
    <numFmt numFmtId="181" formatCode="#,##0_ &quot;件&quot;"/>
    <numFmt numFmtId="182" formatCode="#,##0_ &quot;分&quot;"/>
    <numFmt numFmtId="183" formatCode="#,##0_ &quot;人時間&quot;"/>
    <numFmt numFmtId="184" formatCode="#,##0_ &quot;時間&quot;"/>
    <numFmt numFmtId="185" formatCode="#,##0_ &quot;ページ&quot;"/>
  </numFmts>
  <fonts count="6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1"/>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12"/>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8"/>
      <color theme="1"/>
      <name val="ＭＳ Ｐゴシック"/>
      <family val="3"/>
      <charset val="128"/>
      <scheme val="minor"/>
    </font>
    <font>
      <sz val="9"/>
      <name val="ＭＳ Ｐゴシック"/>
      <family val="3"/>
      <charset val="128"/>
      <scheme val="minor"/>
    </font>
    <font>
      <sz val="16"/>
      <name val="ＭＳ Ｐゴシック"/>
      <family val="3"/>
      <charset val="128"/>
      <scheme val="minor"/>
    </font>
    <font>
      <b/>
      <sz val="20"/>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4"/>
      <color theme="1"/>
      <name val="ＭＳ Ｐゴシック"/>
      <family val="2"/>
      <charset val="128"/>
      <scheme val="minor"/>
    </font>
    <font>
      <sz val="12"/>
      <color theme="1"/>
      <name val="ＭＳ Ｐゴシック"/>
      <family val="2"/>
      <charset val="128"/>
      <scheme val="minor"/>
    </font>
    <font>
      <b/>
      <sz val="12"/>
      <color rgb="FFFF0000"/>
      <name val="ＭＳ Ｐゴシック"/>
      <family val="3"/>
      <charset val="128"/>
      <scheme val="minor"/>
    </font>
    <font>
      <sz val="11"/>
      <color rgb="FFFF0000"/>
      <name val="ＭＳ Ｐゴシック"/>
      <family val="2"/>
      <charset val="128"/>
      <scheme val="minor"/>
    </font>
    <font>
      <sz val="8"/>
      <name val="ＭＳ Ｐゴシック"/>
      <family val="3"/>
      <charset val="128"/>
    </font>
    <font>
      <sz val="9"/>
      <color theme="1"/>
      <name val="ＭＳ Ｐゴシック"/>
      <family val="2"/>
      <charset val="128"/>
      <scheme val="minor"/>
    </font>
    <font>
      <sz val="11"/>
      <color rgb="FFFF0000"/>
      <name val="ＭＳ Ｐゴシック"/>
      <family val="3"/>
      <charset val="128"/>
      <scheme val="minor"/>
    </font>
    <font>
      <sz val="6"/>
      <color theme="1"/>
      <name val="ＭＳ Ｐゴシック"/>
      <family val="3"/>
      <charset val="128"/>
      <scheme val="minor"/>
    </font>
    <font>
      <b/>
      <sz val="11"/>
      <color rgb="FFFF0000"/>
      <name val="ＭＳ Ｐゴシック"/>
      <family val="3"/>
      <charset val="128"/>
      <scheme val="minor"/>
    </font>
    <font>
      <sz val="10"/>
      <color theme="1"/>
      <name val="ＭＳ Ｐゴシック"/>
      <family val="2"/>
      <charset val="128"/>
      <scheme val="minor"/>
    </font>
    <font>
      <sz val="14"/>
      <color rgb="FFFF0000"/>
      <name val="ＭＳ Ｐゴシック"/>
      <family val="3"/>
      <charset val="128"/>
    </font>
    <font>
      <sz val="13"/>
      <color theme="1"/>
      <name val="ＭＳ Ｐゴシック"/>
      <family val="3"/>
      <charset val="128"/>
    </font>
    <font>
      <sz val="14"/>
      <color theme="1"/>
      <name val="ＭＳ Ｐゴシック"/>
      <family val="3"/>
      <charset val="128"/>
    </font>
    <font>
      <sz val="12"/>
      <color theme="1"/>
      <name val="ＭＳ Ｐゴシック"/>
      <family val="3"/>
      <charset val="128"/>
    </font>
    <font>
      <sz val="16"/>
      <name val="ＭＳ Ｐゴシック"/>
      <family val="3"/>
      <charset val="128"/>
    </font>
    <font>
      <sz val="14"/>
      <name val="ＭＳ Ｐゴシック"/>
      <family val="3"/>
      <charset val="128"/>
    </font>
    <font>
      <b/>
      <sz val="16"/>
      <color theme="1"/>
      <name val="ＭＳ Ｐゴシック"/>
      <family val="3"/>
      <charset val="128"/>
    </font>
    <font>
      <sz val="16"/>
      <color rgb="FFFF0000"/>
      <name val="ＭＳ Ｐゴシック"/>
      <family val="3"/>
      <charset val="128"/>
    </font>
    <font>
      <b/>
      <sz val="16"/>
      <name val="ＭＳ Ｐゴシック"/>
      <family val="3"/>
      <charset val="128"/>
    </font>
    <font>
      <b/>
      <sz val="14"/>
      <name val="ＭＳ Ｐゴシック"/>
      <family val="3"/>
      <charset val="128"/>
      <scheme val="minor"/>
    </font>
    <font>
      <sz val="12"/>
      <color rgb="FFFF0000"/>
      <name val="ＭＳ Ｐゴシック"/>
      <family val="3"/>
      <charset val="128"/>
      <scheme val="minor"/>
    </font>
    <font>
      <sz val="11"/>
      <color theme="1"/>
      <name val="ＭＳ Ｐゴシック"/>
      <family val="2"/>
      <scheme val="minor"/>
    </font>
    <font>
      <sz val="6"/>
      <name val="ＭＳ Ｐゴシック"/>
      <family val="3"/>
      <charset val="128"/>
      <scheme val="minor"/>
    </font>
    <font>
      <sz val="20"/>
      <name val="ＭＳ Ｐゴシック"/>
      <family val="3"/>
      <charset val="128"/>
    </font>
    <font>
      <sz val="9"/>
      <color rgb="FF000000"/>
      <name val="Meiryo UI"/>
      <family val="3"/>
      <charset val="128"/>
    </font>
    <font>
      <sz val="10"/>
      <color theme="1"/>
      <name val="ＭＳ Ｐゴシック"/>
      <family val="2"/>
      <scheme val="minor"/>
    </font>
  </fonts>
  <fills count="11">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CCCCFF"/>
        <bgColor indexed="64"/>
      </patternFill>
    </fill>
    <fill>
      <patternFill patternType="solid">
        <fgColor rgb="FFCCFFCC"/>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thin">
        <color auto="1"/>
      </top>
      <bottom style="medium">
        <color indexed="64"/>
      </bottom>
      <diagonal/>
    </border>
    <border>
      <left/>
      <right/>
      <top style="thin">
        <color auto="1"/>
      </top>
      <bottom style="medium">
        <color auto="1"/>
      </bottom>
      <diagonal/>
    </border>
    <border>
      <left/>
      <right style="medium">
        <color indexed="64"/>
      </right>
      <top style="thin">
        <color auto="1"/>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top/>
      <bottom style="thin">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s>
  <cellStyleXfs count="59">
    <xf numFmtId="0" fontId="0" fillId="0" borderId="0">
      <alignment vertical="center"/>
    </xf>
    <xf numFmtId="0" fontId="14" fillId="0" borderId="0"/>
    <xf numFmtId="38" fontId="14" fillId="0" borderId="0" applyFont="0" applyFill="0" applyBorder="0" applyAlignment="0" applyProtection="0"/>
    <xf numFmtId="0" fontId="14" fillId="0" borderId="0"/>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4" fillId="0" borderId="0">
      <alignment vertical="center"/>
    </xf>
    <xf numFmtId="0" fontId="12" fillId="0" borderId="0">
      <alignment vertical="center"/>
    </xf>
    <xf numFmtId="0" fontId="16" fillId="0" borderId="0">
      <alignment vertical="center"/>
    </xf>
    <xf numFmtId="0" fontId="14" fillId="0" borderId="0"/>
    <xf numFmtId="6" fontId="16" fillId="0" borderId="0" applyFont="0" applyFill="0" applyBorder="0" applyAlignment="0" applyProtection="0">
      <alignment vertical="center"/>
    </xf>
    <xf numFmtId="38" fontId="16" fillId="0" borderId="0" applyFont="0" applyFill="0" applyBorder="0" applyAlignment="0" applyProtection="0"/>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14" fillId="0" borderId="0">
      <alignment vertical="center"/>
    </xf>
    <xf numFmtId="0" fontId="14" fillId="0" borderId="0"/>
    <xf numFmtId="0" fontId="14" fillId="0" borderId="0"/>
    <xf numFmtId="0" fontId="14" fillId="0" borderId="0"/>
    <xf numFmtId="0" fontId="7" fillId="0" borderId="0">
      <alignment vertical="center"/>
    </xf>
    <xf numFmtId="38" fontId="7" fillId="0" borderId="0" applyFont="0" applyFill="0" applyBorder="0" applyAlignment="0" applyProtection="0">
      <alignment vertical="center"/>
    </xf>
    <xf numFmtId="0" fontId="14"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4" fillId="0" borderId="0">
      <alignment vertical="center"/>
    </xf>
    <xf numFmtId="38" fontId="14"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38" fontId="59"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1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9" fillId="0" borderId="0"/>
  </cellStyleXfs>
  <cellXfs count="354">
    <xf numFmtId="0" fontId="0" fillId="0" borderId="0" xfId="0">
      <alignment vertical="center"/>
    </xf>
    <xf numFmtId="0" fontId="15" fillId="0" borderId="0" xfId="0" applyFont="1">
      <alignment vertical="center"/>
    </xf>
    <xf numFmtId="0" fontId="15" fillId="0" borderId="0" xfId="0" applyFont="1" applyAlignment="1">
      <alignment horizontal="left" vertical="center"/>
    </xf>
    <xf numFmtId="0" fontId="19" fillId="0" borderId="0" xfId="9" applyFont="1" applyProtection="1">
      <alignment vertical="center"/>
      <protection locked="0"/>
    </xf>
    <xf numFmtId="0" fontId="18" fillId="0" borderId="0" xfId="9" applyFont="1" applyProtection="1">
      <alignment vertical="center"/>
      <protection locked="0"/>
    </xf>
    <xf numFmtId="0" fontId="29" fillId="0" borderId="4" xfId="9" applyFont="1" applyBorder="1" applyAlignment="1" applyProtection="1">
      <alignment horizontal="right" vertical="center"/>
      <protection locked="0"/>
    </xf>
    <xf numFmtId="0" fontId="31" fillId="0" borderId="0" xfId="9" applyFont="1" applyProtection="1">
      <alignment vertical="center"/>
      <protection locked="0"/>
    </xf>
    <xf numFmtId="0" fontId="22" fillId="0" borderId="0" xfId="9" applyFont="1" applyProtection="1">
      <alignment vertical="center"/>
      <protection locked="0"/>
    </xf>
    <xf numFmtId="6" fontId="18" fillId="0" borderId="0" xfId="11" applyFont="1" applyFill="1" applyBorder="1" applyAlignment="1" applyProtection="1">
      <alignment vertical="center"/>
    </xf>
    <xf numFmtId="0" fontId="17" fillId="0" borderId="0" xfId="9" applyFont="1">
      <alignment vertical="center"/>
    </xf>
    <xf numFmtId="0" fontId="0" fillId="0" borderId="0" xfId="0" applyProtection="1">
      <alignment vertical="center"/>
      <protection locked="0"/>
    </xf>
    <xf numFmtId="0" fontId="31" fillId="0" borderId="0" xfId="0" applyFont="1" applyProtection="1">
      <alignment vertical="center"/>
      <protection locked="0"/>
    </xf>
    <xf numFmtId="41" fontId="29" fillId="0" borderId="0" xfId="11" applyNumberFormat="1" applyFont="1" applyFill="1" applyBorder="1" applyAlignment="1" applyProtection="1">
      <alignment horizontal="right" vertical="center"/>
    </xf>
    <xf numFmtId="0" fontId="38" fillId="0" borderId="0" xfId="0" applyFont="1">
      <alignment vertical="center"/>
    </xf>
    <xf numFmtId="0" fontId="39" fillId="0" borderId="0" xfId="0" applyFont="1">
      <alignment vertical="center"/>
    </xf>
    <xf numFmtId="0" fontId="36" fillId="0" borderId="0" xfId="0" applyFont="1" applyAlignment="1">
      <alignment horizontal="center" vertical="center"/>
    </xf>
    <xf numFmtId="0" fontId="36" fillId="0" borderId="0" xfId="0" applyFont="1" applyAlignment="1">
      <alignment horizontal="center" vertical="center" shrinkToFit="1"/>
    </xf>
    <xf numFmtId="0" fontId="31" fillId="0" borderId="0" xfId="0" applyFont="1">
      <alignment vertical="center"/>
    </xf>
    <xf numFmtId="0" fontId="16" fillId="0" borderId="0" xfId="0" applyFont="1">
      <alignment vertical="center"/>
    </xf>
    <xf numFmtId="0" fontId="41" fillId="0" borderId="0" xfId="0" applyFont="1">
      <alignment vertical="center"/>
    </xf>
    <xf numFmtId="0" fontId="17" fillId="0" borderId="0" xfId="0" applyFont="1">
      <alignment vertical="center"/>
    </xf>
    <xf numFmtId="0" fontId="0" fillId="0" borderId="10" xfId="0" applyBorder="1">
      <alignment vertical="center"/>
    </xf>
    <xf numFmtId="0" fontId="16" fillId="0" borderId="5" xfId="0" applyFont="1" applyBorder="1">
      <alignment vertical="center"/>
    </xf>
    <xf numFmtId="0" fontId="0" fillId="0" borderId="5" xfId="0" applyBorder="1">
      <alignment vertical="center"/>
    </xf>
    <xf numFmtId="0" fontId="0" fillId="0" borderId="18" xfId="0" applyBorder="1">
      <alignment vertical="center"/>
    </xf>
    <xf numFmtId="0" fontId="16" fillId="0" borderId="0" xfId="0" applyFont="1" applyAlignment="1">
      <alignment horizontal="left" vertical="center"/>
    </xf>
    <xf numFmtId="0" fontId="44" fillId="0" borderId="0" xfId="0" applyFont="1">
      <alignment vertical="center"/>
    </xf>
    <xf numFmtId="0" fontId="24" fillId="0" borderId="0" xfId="0" applyFont="1">
      <alignment vertical="center"/>
    </xf>
    <xf numFmtId="0" fontId="37" fillId="0" borderId="0" xfId="0" applyFont="1" applyAlignment="1">
      <alignment horizontal="center" vertical="center"/>
    </xf>
    <xf numFmtId="0" fontId="49" fillId="0" borderId="0" xfId="0" applyFont="1" applyAlignment="1">
      <alignment horizontal="left" vertical="center"/>
    </xf>
    <xf numFmtId="0" fontId="31" fillId="0" borderId="0" xfId="9" applyFont="1" applyAlignment="1" applyProtection="1">
      <alignment horizontal="center" vertical="center"/>
      <protection locked="0"/>
    </xf>
    <xf numFmtId="0" fontId="52" fillId="0" borderId="0" xfId="0" applyFont="1">
      <alignment vertical="center"/>
    </xf>
    <xf numFmtId="0" fontId="53" fillId="0" borderId="0" xfId="0" applyFont="1" applyAlignment="1">
      <alignment horizontal="left" vertical="center"/>
    </xf>
    <xf numFmtId="0" fontId="52" fillId="0" borderId="0" xfId="0" applyFont="1" applyAlignment="1">
      <alignment horizontal="left" vertical="center"/>
    </xf>
    <xf numFmtId="0" fontId="54" fillId="0" borderId="0" xfId="0" applyFont="1">
      <alignment vertical="center"/>
    </xf>
    <xf numFmtId="0" fontId="15" fillId="0" borderId="0" xfId="0" applyFont="1" applyAlignment="1">
      <alignment vertical="center" wrapText="1"/>
    </xf>
    <xf numFmtId="0" fontId="52" fillId="0" borderId="2" xfId="0" applyFont="1" applyBorder="1" applyAlignment="1">
      <alignment vertical="center" wrapText="1"/>
    </xf>
    <xf numFmtId="0" fontId="48" fillId="0" borderId="2" xfId="0" applyFont="1" applyBorder="1" applyAlignment="1">
      <alignment wrapText="1"/>
    </xf>
    <xf numFmtId="0" fontId="55" fillId="0" borderId="2" xfId="0" applyFont="1" applyBorder="1" applyAlignment="1">
      <alignment horizontal="right" wrapText="1"/>
    </xf>
    <xf numFmtId="0" fontId="52" fillId="0" borderId="0" xfId="0" applyFont="1" applyAlignment="1">
      <alignment horizontal="right"/>
    </xf>
    <xf numFmtId="0" fontId="53" fillId="0" borderId="1" xfId="0" applyFont="1" applyBorder="1" applyAlignment="1">
      <alignment horizontal="center" vertical="center"/>
    </xf>
    <xf numFmtId="0" fontId="50" fillId="0" borderId="4" xfId="0" applyFont="1" applyBorder="1" applyAlignment="1">
      <alignment horizontal="center" vertical="center" wrapText="1"/>
    </xf>
    <xf numFmtId="0" fontId="50" fillId="0" borderId="1" xfId="0" applyFont="1" applyBorder="1" applyAlignment="1">
      <alignment horizontal="center" vertical="center" wrapText="1" shrinkToFit="1"/>
    </xf>
    <xf numFmtId="0" fontId="50" fillId="0" borderId="1" xfId="0" applyFont="1" applyBorder="1" applyAlignment="1">
      <alignment horizontal="center" vertical="center" shrinkToFit="1"/>
    </xf>
    <xf numFmtId="0" fontId="50" fillId="0" borderId="6" xfId="0" applyFont="1" applyBorder="1" applyAlignment="1">
      <alignment horizontal="center" vertical="center" shrinkToFit="1"/>
    </xf>
    <xf numFmtId="0" fontId="53" fillId="0" borderId="4" xfId="0" applyFont="1" applyBorder="1" applyAlignment="1">
      <alignment horizontal="center" vertical="center" wrapText="1" shrinkToFit="1"/>
    </xf>
    <xf numFmtId="0" fontId="53" fillId="0" borderId="1" xfId="0" applyFont="1" applyBorder="1" applyAlignment="1">
      <alignment horizontal="center" vertical="center" wrapText="1" shrinkToFit="1"/>
    </xf>
    <xf numFmtId="0" fontId="50" fillId="0" borderId="71" xfId="0" applyFont="1" applyBorder="1" applyAlignment="1">
      <alignment horizontal="center" vertical="center" wrapText="1" shrinkToFit="1"/>
    </xf>
    <xf numFmtId="0" fontId="15" fillId="0" borderId="1" xfId="0" applyFont="1" applyBorder="1" applyProtection="1">
      <alignment vertical="center"/>
      <protection locked="0"/>
    </xf>
    <xf numFmtId="0" fontId="50" fillId="0" borderId="13" xfId="0" applyFont="1" applyBorder="1" applyAlignment="1" applyProtection="1">
      <alignment horizontal="left" vertical="center" wrapText="1"/>
      <protection locked="0"/>
    </xf>
    <xf numFmtId="0" fontId="53" fillId="0" borderId="1" xfId="0" applyFont="1" applyBorder="1" applyProtection="1">
      <alignment vertical="center"/>
      <protection locked="0"/>
    </xf>
    <xf numFmtId="0" fontId="50" fillId="0" borderId="14" xfId="0" applyFont="1" applyBorder="1" applyAlignment="1" applyProtection="1">
      <alignment horizontal="center" vertical="center" wrapText="1" shrinkToFit="1"/>
      <protection locked="0"/>
    </xf>
    <xf numFmtId="0" fontId="50" fillId="0" borderId="2" xfId="0" applyFont="1" applyBorder="1" applyAlignment="1" applyProtection="1">
      <alignment horizontal="center" vertical="center" wrapText="1" shrinkToFit="1"/>
      <protection locked="0"/>
    </xf>
    <xf numFmtId="0" fontId="50" fillId="8" borderId="1" xfId="0" applyFont="1" applyFill="1" applyBorder="1" applyAlignment="1">
      <alignment horizontal="center" vertical="center" wrapText="1" shrinkToFit="1"/>
    </xf>
    <xf numFmtId="38" fontId="50" fillId="0" borderId="2" xfId="33" applyFont="1" applyFill="1" applyBorder="1" applyAlignment="1" applyProtection="1">
      <alignment vertical="center" wrapText="1" shrinkToFit="1"/>
      <protection locked="0"/>
    </xf>
    <xf numFmtId="38" fontId="50" fillId="0" borderId="14" xfId="33" applyFont="1" applyFill="1" applyBorder="1" applyAlignment="1" applyProtection="1">
      <alignment vertical="center" wrapText="1" shrinkToFit="1"/>
      <protection locked="0"/>
    </xf>
    <xf numFmtId="38" fontId="50" fillId="3" borderId="14" xfId="33" applyFont="1" applyFill="1" applyBorder="1" applyAlignment="1">
      <alignment vertical="center" wrapText="1" shrinkToFit="1"/>
    </xf>
    <xf numFmtId="38" fontId="50" fillId="3" borderId="13" xfId="33" applyFont="1" applyFill="1" applyBorder="1" applyAlignment="1">
      <alignment vertical="center" shrinkToFit="1"/>
    </xf>
    <xf numFmtId="38" fontId="0" fillId="0" borderId="0" xfId="33" applyFont="1">
      <alignment vertical="center"/>
    </xf>
    <xf numFmtId="0" fontId="50" fillId="0" borderId="1" xfId="0" applyFont="1" applyBorder="1" applyAlignment="1" applyProtection="1">
      <alignment horizontal="center" vertical="center" wrapText="1" shrinkToFit="1"/>
      <protection locked="0"/>
    </xf>
    <xf numFmtId="38" fontId="53" fillId="0" borderId="73" xfId="33" applyFont="1" applyFill="1" applyBorder="1" applyAlignment="1">
      <alignment horizontal="right" vertical="center"/>
    </xf>
    <xf numFmtId="38" fontId="53" fillId="0" borderId="74" xfId="33" applyFont="1" applyFill="1" applyBorder="1" applyAlignment="1">
      <alignment horizontal="right" vertical="center"/>
    </xf>
    <xf numFmtId="38" fontId="53" fillId="8" borderId="73" xfId="33" applyFont="1" applyFill="1" applyBorder="1" applyAlignment="1">
      <alignment horizontal="right" vertical="center"/>
    </xf>
    <xf numFmtId="38" fontId="53" fillId="0" borderId="73" xfId="33" applyFont="1" applyFill="1" applyBorder="1" applyAlignment="1">
      <alignment horizontal="center" vertical="center"/>
    </xf>
    <xf numFmtId="38" fontId="53" fillId="0" borderId="74" xfId="33" applyFont="1" applyFill="1" applyBorder="1" applyAlignment="1">
      <alignment vertical="center"/>
    </xf>
    <xf numFmtId="38" fontId="53" fillId="0" borderId="73" xfId="33" applyFont="1" applyFill="1" applyBorder="1" applyAlignment="1">
      <alignment vertical="center"/>
    </xf>
    <xf numFmtId="38" fontId="53" fillId="3" borderId="73" xfId="33" applyFont="1" applyFill="1" applyBorder="1" applyAlignment="1">
      <alignment vertical="center"/>
    </xf>
    <xf numFmtId="38" fontId="53" fillId="3" borderId="4" xfId="33" applyFont="1" applyFill="1" applyBorder="1" applyAlignment="1">
      <alignment vertical="center"/>
    </xf>
    <xf numFmtId="38" fontId="53" fillId="0" borderId="0" xfId="33" applyFont="1" applyFill="1" applyBorder="1" applyAlignment="1">
      <alignment horizontal="center" vertical="center"/>
    </xf>
    <xf numFmtId="38" fontId="53" fillId="0" borderId="0" xfId="33" applyFont="1" applyFill="1" applyBorder="1" applyAlignment="1">
      <alignment horizontal="right" vertical="center"/>
    </xf>
    <xf numFmtId="38" fontId="53" fillId="0" borderId="0" xfId="33" applyFont="1" applyFill="1" applyBorder="1" applyAlignment="1">
      <alignment vertical="center"/>
    </xf>
    <xf numFmtId="38" fontId="53" fillId="0" borderId="0" xfId="33" applyFont="1" applyFill="1" applyBorder="1">
      <alignment vertical="center"/>
    </xf>
    <xf numFmtId="38" fontId="53" fillId="0" borderId="24" xfId="33" applyFont="1" applyFill="1" applyBorder="1" applyAlignment="1">
      <alignment vertical="center"/>
    </xf>
    <xf numFmtId="38" fontId="53" fillId="0" borderId="76" xfId="33" applyFont="1" applyFill="1" applyBorder="1" applyAlignment="1">
      <alignment vertical="center"/>
    </xf>
    <xf numFmtId="38" fontId="52" fillId="0" borderId="0" xfId="33" applyFont="1" applyFill="1" applyBorder="1" applyAlignment="1">
      <alignment horizontal="right" vertical="center"/>
    </xf>
    <xf numFmtId="38" fontId="52" fillId="0" borderId="0" xfId="33" applyFont="1" applyFill="1" applyBorder="1" applyAlignment="1">
      <alignment horizontal="left" vertical="center"/>
    </xf>
    <xf numFmtId="0" fontId="52" fillId="0" borderId="0" xfId="0" applyFont="1" applyAlignment="1">
      <alignment horizontal="right" vertical="center"/>
    </xf>
    <xf numFmtId="0" fontId="53" fillId="0" borderId="0" xfId="0" applyFont="1">
      <alignment vertical="center"/>
    </xf>
    <xf numFmtId="0" fontId="53" fillId="0" borderId="0" xfId="0" applyFont="1" applyAlignment="1">
      <alignment horizontal="right" vertical="center"/>
    </xf>
    <xf numFmtId="0" fontId="56" fillId="0" borderId="0" xfId="0" applyFont="1">
      <alignment vertical="center"/>
    </xf>
    <xf numFmtId="38" fontId="15" fillId="0" borderId="0" xfId="0" applyNumberFormat="1" applyFont="1" applyAlignment="1">
      <alignment horizontal="left" vertical="center"/>
    </xf>
    <xf numFmtId="0" fontId="24" fillId="0" borderId="0" xfId="0" applyFont="1" applyProtection="1">
      <alignment vertical="center"/>
      <protection locked="0"/>
    </xf>
    <xf numFmtId="0" fontId="24" fillId="0" borderId="0" xfId="0" applyFont="1" applyAlignment="1" applyProtection="1">
      <alignment vertical="center" shrinkToFit="1"/>
      <protection locked="0"/>
    </xf>
    <xf numFmtId="0" fontId="18" fillId="0" borderId="0" xfId="0" applyFont="1">
      <alignment vertical="center"/>
    </xf>
    <xf numFmtId="178" fontId="0" fillId="0" borderId="0" xfId="0" applyNumberFormat="1" applyAlignment="1">
      <alignment horizontal="center" vertical="center" shrinkToFit="1"/>
    </xf>
    <xf numFmtId="0" fontId="0" fillId="0" borderId="0" xfId="0" applyAlignment="1">
      <alignment horizontal="left" vertical="center"/>
    </xf>
    <xf numFmtId="41" fontId="0" fillId="0" borderId="0" xfId="0" applyNumberFormat="1" applyAlignment="1">
      <alignment horizontal="center" vertical="center"/>
    </xf>
    <xf numFmtId="0" fontId="16" fillId="0" borderId="0" xfId="9">
      <alignment vertical="center"/>
    </xf>
    <xf numFmtId="0" fontId="16" fillId="0" borderId="0" xfId="9" applyProtection="1">
      <alignment vertical="center"/>
      <protection locked="0"/>
    </xf>
    <xf numFmtId="0" fontId="16" fillId="0" borderId="0" xfId="9" applyAlignment="1" applyProtection="1">
      <alignment horizontal="left" vertical="top" wrapText="1"/>
      <protection locked="0"/>
    </xf>
    <xf numFmtId="0" fontId="29" fillId="0" borderId="0" xfId="9" applyFont="1" applyProtection="1">
      <alignment vertical="center"/>
      <protection locked="0"/>
    </xf>
    <xf numFmtId="0" fontId="51" fillId="0" borderId="4" xfId="0" applyFont="1" applyBorder="1" applyAlignment="1">
      <alignment horizontal="center" vertical="center" wrapText="1" shrinkToFit="1"/>
    </xf>
    <xf numFmtId="38" fontId="50" fillId="3" borderId="14" xfId="33" applyFont="1" applyFill="1" applyBorder="1" applyAlignment="1">
      <alignment vertical="center" shrinkToFit="1"/>
    </xf>
    <xf numFmtId="38" fontId="53" fillId="3" borderId="4" xfId="33" applyFont="1" applyFill="1" applyBorder="1">
      <alignment vertical="center"/>
    </xf>
    <xf numFmtId="38" fontId="53" fillId="3" borderId="72" xfId="0" applyNumberFormat="1" applyFont="1" applyFill="1" applyBorder="1">
      <alignment vertical="center"/>
    </xf>
    <xf numFmtId="38" fontId="53" fillId="3" borderId="1" xfId="33" applyFont="1" applyFill="1" applyBorder="1" applyAlignment="1">
      <alignment vertical="center"/>
    </xf>
    <xf numFmtId="38" fontId="53" fillId="3" borderId="75" xfId="33" applyFont="1" applyFill="1" applyBorder="1">
      <alignment vertical="center"/>
    </xf>
    <xf numFmtId="38" fontId="53" fillId="3" borderId="43" xfId="33" applyFont="1" applyFill="1" applyBorder="1" applyAlignment="1">
      <alignment vertical="center"/>
    </xf>
    <xf numFmtId="38" fontId="15" fillId="0" borderId="0" xfId="33" applyFont="1" applyFill="1">
      <alignment vertical="center"/>
    </xf>
    <xf numFmtId="178" fontId="24" fillId="0" borderId="0" xfId="0" applyNumberFormat="1" applyFont="1" applyAlignment="1">
      <alignment horizontal="center" vertical="center"/>
    </xf>
    <xf numFmtId="41" fontId="35" fillId="0" borderId="0" xfId="0" applyNumberFormat="1" applyFont="1" applyAlignment="1">
      <alignment horizontal="center" vertical="center"/>
    </xf>
    <xf numFmtId="0" fontId="0" fillId="0" borderId="0" xfId="0" applyAlignment="1">
      <alignment horizontal="center" vertical="center"/>
    </xf>
    <xf numFmtId="0" fontId="0" fillId="0" borderId="25" xfId="0" applyBorder="1">
      <alignment vertical="center"/>
    </xf>
    <xf numFmtId="0" fontId="0" fillId="0" borderId="12" xfId="0" applyBorder="1">
      <alignment vertical="center"/>
    </xf>
    <xf numFmtId="0" fontId="40" fillId="0" borderId="0" xfId="0" applyFont="1" applyAlignment="1">
      <alignment horizontal="center" vertical="center"/>
    </xf>
    <xf numFmtId="177" fontId="46" fillId="0" borderId="0" xfId="0" applyNumberFormat="1" applyFont="1">
      <alignment vertical="center"/>
    </xf>
    <xf numFmtId="0" fontId="0" fillId="0" borderId="0" xfId="0" applyAlignment="1">
      <alignment horizontal="center" vertical="center" shrinkToFit="1"/>
    </xf>
    <xf numFmtId="185" fontId="0" fillId="0" borderId="0" xfId="0" applyNumberFormat="1" applyAlignment="1">
      <alignment vertical="center" shrinkToFit="1"/>
    </xf>
    <xf numFmtId="0" fontId="0" fillId="0" borderId="0" xfId="0" applyAlignment="1">
      <alignment vertical="center" shrinkToFit="1"/>
    </xf>
    <xf numFmtId="0" fontId="0" fillId="0" borderId="0" xfId="0" applyAlignment="1">
      <alignment horizontal="center" vertical="center" wrapText="1"/>
    </xf>
    <xf numFmtId="0" fontId="43" fillId="0" borderId="0" xfId="0" applyFont="1" applyAlignment="1">
      <alignment horizontal="center" vertical="center" wrapText="1"/>
    </xf>
    <xf numFmtId="177" fontId="24" fillId="0" borderId="0" xfId="0" applyNumberFormat="1" applyFont="1">
      <alignment vertical="center"/>
    </xf>
    <xf numFmtId="0" fontId="17" fillId="0" borderId="0" xfId="35" applyFont="1">
      <alignment vertical="center"/>
    </xf>
    <xf numFmtId="0" fontId="28" fillId="0" borderId="0" xfId="35" applyFont="1" applyAlignment="1">
      <alignment horizontal="center" vertical="center"/>
    </xf>
    <xf numFmtId="0" fontId="2" fillId="0" borderId="0" xfId="35">
      <alignment vertical="center"/>
    </xf>
    <xf numFmtId="0" fontId="17" fillId="0" borderId="0" xfId="35" applyFont="1" applyProtection="1">
      <alignment vertical="center"/>
      <protection locked="0"/>
    </xf>
    <xf numFmtId="0" fontId="20" fillId="0" borderId="0" xfId="35" applyFont="1" applyAlignment="1" applyProtection="1">
      <alignment horizontal="center" vertical="center"/>
      <protection locked="0"/>
    </xf>
    <xf numFmtId="0" fontId="2" fillId="0" borderId="0" xfId="35" applyProtection="1">
      <alignment vertical="center"/>
      <protection locked="0"/>
    </xf>
    <xf numFmtId="0" fontId="36" fillId="0" borderId="0" xfId="35" applyFont="1" applyAlignment="1" applyProtection="1">
      <alignment horizontal="center" vertical="center" shrinkToFit="1"/>
      <protection locked="0"/>
    </xf>
    <xf numFmtId="0" fontId="35" fillId="0" borderId="0" xfId="35" applyFont="1" applyAlignment="1" applyProtection="1">
      <alignment horizontal="center" vertical="center"/>
      <protection locked="0"/>
    </xf>
    <xf numFmtId="0" fontId="29" fillId="0" borderId="0" xfId="0" applyFont="1" applyAlignment="1" applyProtection="1">
      <alignment horizontal="left" vertical="center"/>
      <protection locked="0"/>
    </xf>
    <xf numFmtId="0" fontId="15" fillId="0" borderId="0" xfId="0" applyFont="1" applyProtection="1">
      <alignment vertical="center"/>
      <protection locked="0"/>
    </xf>
    <xf numFmtId="0" fontId="15" fillId="0" borderId="0" xfId="0" applyFont="1" applyAlignment="1" applyProtection="1">
      <alignment horizontal="left" vertical="center"/>
      <protection locked="0"/>
    </xf>
    <xf numFmtId="41" fontId="31" fillId="0" borderId="0" xfId="0" applyNumberFormat="1" applyFont="1" applyAlignment="1">
      <alignment horizontal="center" vertical="center"/>
    </xf>
    <xf numFmtId="0" fontId="58" fillId="0" borderId="0" xfId="0" applyFont="1">
      <alignment vertical="center"/>
    </xf>
    <xf numFmtId="0" fontId="29" fillId="0" borderId="0" xfId="0" applyFont="1">
      <alignment vertical="center"/>
    </xf>
    <xf numFmtId="0" fontId="29" fillId="0" borderId="0" xfId="0" applyFont="1" applyAlignment="1">
      <alignment horizontal="left" vertical="center"/>
    </xf>
    <xf numFmtId="178" fontId="15" fillId="0" borderId="26" xfId="0" applyNumberFormat="1" applyFont="1" applyBorder="1" applyAlignment="1">
      <alignment horizontal="center" vertical="center" shrinkToFit="1"/>
    </xf>
    <xf numFmtId="0" fontId="35" fillId="0" borderId="0" xfId="0" applyFont="1" applyAlignment="1">
      <alignment horizontal="center" vertical="center"/>
    </xf>
    <xf numFmtId="181" fontId="0" fillId="0" borderId="0" xfId="0" applyNumberFormat="1" applyAlignment="1">
      <alignment vertical="center" shrinkToFit="1"/>
    </xf>
    <xf numFmtId="181" fontId="0" fillId="0" borderId="0" xfId="0" applyNumberFormat="1" applyAlignment="1">
      <alignment horizontal="right" vertical="center" shrinkToFit="1"/>
    </xf>
    <xf numFmtId="182" fontId="0" fillId="0" borderId="0" xfId="0" applyNumberFormat="1" applyAlignment="1">
      <alignment vertical="center" shrinkToFit="1"/>
    </xf>
    <xf numFmtId="183" fontId="0" fillId="0" borderId="0" xfId="0" applyNumberFormat="1" applyAlignment="1">
      <alignment vertical="center" shrinkToFit="1"/>
    </xf>
    <xf numFmtId="184" fontId="0" fillId="0" borderId="0" xfId="0" applyNumberFormat="1" applyAlignment="1">
      <alignment vertical="center" shrinkToFit="1"/>
    </xf>
    <xf numFmtId="0" fontId="15" fillId="0" borderId="50" xfId="0" applyFont="1" applyBorder="1" applyAlignment="1">
      <alignment horizontal="left" vertical="center" shrinkToFit="1"/>
    </xf>
    <xf numFmtId="180" fontId="15" fillId="0" borderId="50" xfId="0" applyNumberFormat="1" applyFont="1" applyBorder="1" applyAlignment="1">
      <alignment vertical="center" shrinkToFit="1"/>
    </xf>
    <xf numFmtId="181" fontId="15" fillId="0" borderId="50" xfId="0" applyNumberFormat="1" applyFont="1" applyBorder="1" applyAlignment="1">
      <alignment vertical="center" shrinkToFit="1"/>
    </xf>
    <xf numFmtId="182" fontId="15" fillId="0" borderId="50" xfId="0" applyNumberFormat="1" applyFont="1" applyBorder="1" applyAlignment="1">
      <alignment vertical="center" shrinkToFit="1"/>
    </xf>
    <xf numFmtId="183" fontId="15" fillId="2" borderId="11" xfId="0" applyNumberFormat="1" applyFont="1" applyFill="1" applyBorder="1" applyAlignment="1">
      <alignment vertical="center" shrinkToFit="1"/>
    </xf>
    <xf numFmtId="184" fontId="15" fillId="2" borderId="11" xfId="0" applyNumberFormat="1" applyFont="1" applyFill="1" applyBorder="1" applyAlignment="1">
      <alignment vertical="center" shrinkToFit="1"/>
    </xf>
    <xf numFmtId="0" fontId="15" fillId="0" borderId="54" xfId="0" applyFont="1" applyBorder="1" applyAlignment="1">
      <alignment horizontal="left" vertical="center" shrinkToFit="1"/>
    </xf>
    <xf numFmtId="180" fontId="15" fillId="0" borderId="54" xfId="0" applyNumberFormat="1" applyFont="1" applyBorder="1" applyAlignment="1">
      <alignment vertical="center" shrinkToFit="1"/>
    </xf>
    <xf numFmtId="181" fontId="15" fillId="0" borderId="54" xfId="0" applyNumberFormat="1" applyFont="1" applyBorder="1" applyAlignment="1">
      <alignment vertical="center" shrinkToFit="1"/>
    </xf>
    <xf numFmtId="182" fontId="15" fillId="0" borderId="54" xfId="0" applyNumberFormat="1" applyFont="1" applyBorder="1" applyAlignment="1">
      <alignment vertical="center" shrinkToFit="1"/>
    </xf>
    <xf numFmtId="183" fontId="15" fillId="2" borderId="54" xfId="0" applyNumberFormat="1" applyFont="1" applyFill="1" applyBorder="1" applyAlignment="1">
      <alignment vertical="center" shrinkToFit="1"/>
    </xf>
    <xf numFmtId="184" fontId="15" fillId="2" borderId="54" xfId="0" applyNumberFormat="1" applyFont="1" applyFill="1" applyBorder="1" applyAlignment="1">
      <alignment vertical="center" shrinkToFit="1"/>
    </xf>
    <xf numFmtId="0" fontId="15" fillId="0" borderId="61" xfId="0" applyFont="1" applyBorder="1" applyAlignment="1">
      <alignment horizontal="left" vertical="center" shrinkToFit="1"/>
    </xf>
    <xf numFmtId="180" fontId="15" fillId="0" borderId="61" xfId="0" applyNumberFormat="1" applyFont="1" applyBorder="1" applyAlignment="1">
      <alignment vertical="center" shrinkToFit="1"/>
    </xf>
    <xf numFmtId="181" fontId="15" fillId="0" borderId="61" xfId="0" applyNumberFormat="1" applyFont="1" applyBorder="1" applyAlignment="1">
      <alignment vertical="center" shrinkToFit="1"/>
    </xf>
    <xf numFmtId="182" fontId="15" fillId="0" borderId="61" xfId="0" applyNumberFormat="1" applyFont="1" applyBorder="1" applyAlignment="1">
      <alignment vertical="center" shrinkToFit="1"/>
    </xf>
    <xf numFmtId="183" fontId="15" fillId="2" borderId="61" xfId="0" applyNumberFormat="1" applyFont="1" applyFill="1" applyBorder="1" applyAlignment="1">
      <alignment vertical="center" shrinkToFit="1"/>
    </xf>
    <xf numFmtId="184" fontId="15" fillId="2" borderId="61" xfId="0" applyNumberFormat="1" applyFont="1" applyFill="1" applyBorder="1" applyAlignment="1">
      <alignment vertical="center" shrinkToFit="1"/>
    </xf>
    <xf numFmtId="0" fontId="15" fillId="0" borderId="67" xfId="0" applyFont="1" applyBorder="1" applyAlignment="1">
      <alignment horizontal="left" vertical="center" shrinkToFit="1"/>
    </xf>
    <xf numFmtId="180" fontId="15" fillId="0" borderId="67" xfId="0" applyNumberFormat="1" applyFont="1" applyBorder="1" applyAlignment="1">
      <alignment vertical="center" shrinkToFit="1"/>
    </xf>
    <xf numFmtId="181" fontId="15" fillId="0" borderId="67" xfId="0" applyNumberFormat="1" applyFont="1" applyBorder="1" applyAlignment="1">
      <alignment vertical="center" shrinkToFit="1"/>
    </xf>
    <xf numFmtId="182" fontId="15" fillId="0" borderId="67" xfId="0" applyNumberFormat="1" applyFont="1" applyBorder="1" applyAlignment="1">
      <alignment vertical="center" shrinkToFit="1"/>
    </xf>
    <xf numFmtId="183" fontId="15" fillId="2" borderId="67" xfId="0" applyNumberFormat="1" applyFont="1" applyFill="1" applyBorder="1" applyAlignment="1">
      <alignment vertical="center" shrinkToFit="1"/>
    </xf>
    <xf numFmtId="184" fontId="15" fillId="2" borderId="67" xfId="0" applyNumberFormat="1" applyFont="1" applyFill="1" applyBorder="1" applyAlignment="1">
      <alignment vertical="center" shrinkToFit="1"/>
    </xf>
    <xf numFmtId="183" fontId="15" fillId="2" borderId="17" xfId="0" applyNumberFormat="1" applyFont="1" applyFill="1" applyBorder="1" applyAlignment="1">
      <alignment vertical="center" shrinkToFit="1"/>
    </xf>
    <xf numFmtId="184" fontId="15" fillId="2" borderId="17" xfId="0" applyNumberFormat="1" applyFont="1" applyFill="1" applyBorder="1" applyAlignment="1">
      <alignment vertical="center" shrinkToFit="1"/>
    </xf>
    <xf numFmtId="181" fontId="15" fillId="0" borderId="1" xfId="0" applyNumberFormat="1" applyFont="1" applyBorder="1" applyAlignment="1">
      <alignment vertical="center" shrinkToFit="1"/>
    </xf>
    <xf numFmtId="182" fontId="15" fillId="0" borderId="1" xfId="0" applyNumberFormat="1" applyFont="1" applyBorder="1" applyAlignment="1">
      <alignment vertical="center" shrinkToFit="1"/>
    </xf>
    <xf numFmtId="183" fontId="15" fillId="2" borderId="1" xfId="0" applyNumberFormat="1" applyFont="1" applyFill="1" applyBorder="1" applyAlignment="1">
      <alignment vertical="center" shrinkToFit="1"/>
    </xf>
    <xf numFmtId="184" fontId="15" fillId="2" borderId="1" xfId="0" applyNumberFormat="1" applyFont="1" applyFill="1" applyBorder="1" applyAlignment="1">
      <alignment vertical="center" shrinkToFit="1"/>
    </xf>
    <xf numFmtId="177" fontId="31" fillId="2" borderId="1" xfId="0" applyNumberFormat="1" applyFont="1" applyFill="1" applyBorder="1">
      <alignment vertical="center"/>
    </xf>
    <xf numFmtId="0" fontId="57" fillId="4" borderId="1" xfId="9" applyFont="1" applyFill="1" applyBorder="1" applyAlignment="1" applyProtection="1">
      <alignment horizontal="center" vertical="center"/>
      <protection locked="0"/>
    </xf>
    <xf numFmtId="0" fontId="57" fillId="0" borderId="0" xfId="9" applyFont="1">
      <alignment vertical="center"/>
    </xf>
    <xf numFmtId="0" fontId="18" fillId="4" borderId="24" xfId="9" applyFont="1" applyFill="1" applyBorder="1" applyAlignment="1">
      <alignment horizontal="center" vertical="center"/>
    </xf>
    <xf numFmtId="0" fontId="18" fillId="4" borderId="32" xfId="9" applyFont="1" applyFill="1" applyBorder="1" applyAlignment="1">
      <alignment horizontal="center" vertical="center"/>
    </xf>
    <xf numFmtId="0" fontId="18" fillId="4" borderId="32" xfId="9" applyFont="1" applyFill="1" applyBorder="1" applyAlignment="1">
      <alignment horizontal="center" vertical="center" shrinkToFit="1"/>
    </xf>
    <xf numFmtId="0" fontId="18" fillId="4" borderId="26" xfId="9" applyFont="1" applyFill="1" applyBorder="1" applyAlignment="1">
      <alignment horizontal="center" vertical="center"/>
    </xf>
    <xf numFmtId="0" fontId="19" fillId="0" borderId="1" xfId="9" applyFont="1" applyBorder="1" applyAlignment="1" applyProtection="1">
      <alignment horizontal="center" vertical="center"/>
      <protection locked="0"/>
    </xf>
    <xf numFmtId="0" fontId="33" fillId="0" borderId="3" xfId="9" applyFont="1" applyBorder="1" applyAlignment="1" applyProtection="1">
      <alignment horizontal="center" vertical="center"/>
      <protection locked="0"/>
    </xf>
    <xf numFmtId="0" fontId="57" fillId="0" borderId="0" xfId="9" applyFont="1" applyAlignment="1" applyProtection="1">
      <alignment horizontal="center" vertical="center"/>
      <protection locked="0"/>
    </xf>
    <xf numFmtId="0" fontId="57" fillId="0" borderId="0" xfId="9" applyFont="1" applyAlignment="1" applyProtection="1">
      <alignment horizontal="left" vertical="center"/>
      <protection locked="0"/>
    </xf>
    <xf numFmtId="0" fontId="0" fillId="7" borderId="11" xfId="0" applyFill="1" applyBorder="1" applyAlignment="1">
      <alignment horizontal="center" vertical="center" wrapText="1"/>
    </xf>
    <xf numFmtId="38" fontId="53" fillId="0" borderId="21" xfId="33" applyFont="1" applyFill="1" applyBorder="1" applyAlignment="1">
      <alignment vertical="center"/>
    </xf>
    <xf numFmtId="38" fontId="53" fillId="0" borderId="21" xfId="33" applyFont="1" applyFill="1" applyBorder="1" applyAlignment="1">
      <alignment vertical="center" wrapText="1"/>
    </xf>
    <xf numFmtId="38" fontId="53" fillId="3" borderId="23" xfId="33" applyFont="1" applyFill="1" applyBorder="1" applyAlignment="1">
      <alignment horizontal="right" vertical="center"/>
    </xf>
    <xf numFmtId="38" fontId="53" fillId="3" borderId="15" xfId="33" applyFont="1" applyFill="1" applyBorder="1" applyAlignment="1">
      <alignment horizontal="right" vertical="center"/>
    </xf>
    <xf numFmtId="38" fontId="53" fillId="3" borderId="20" xfId="33" applyFont="1" applyFill="1" applyBorder="1" applyAlignment="1">
      <alignment horizontal="right" vertical="center"/>
    </xf>
    <xf numFmtId="38" fontId="53" fillId="0" borderId="23" xfId="33" applyFont="1" applyFill="1" applyBorder="1" applyAlignment="1" applyProtection="1">
      <alignment horizontal="right" vertical="center"/>
      <protection locked="0"/>
    </xf>
    <xf numFmtId="0" fontId="59" fillId="0" borderId="0" xfId="58" applyAlignment="1">
      <alignment vertical="center"/>
    </xf>
    <xf numFmtId="0" fontId="63" fillId="0" borderId="0" xfId="58" applyFont="1" applyAlignment="1">
      <alignment vertical="center"/>
    </xf>
    <xf numFmtId="0" fontId="59" fillId="9" borderId="22" xfId="58" applyFill="1" applyBorder="1" applyAlignment="1">
      <alignment vertical="center"/>
    </xf>
    <xf numFmtId="3" fontId="59" fillId="9" borderId="14" xfId="58" applyNumberFormat="1" applyFill="1" applyBorder="1" applyAlignment="1">
      <alignment vertical="center"/>
    </xf>
    <xf numFmtId="0" fontId="59" fillId="9" borderId="6" xfId="58" applyFill="1" applyBorder="1" applyAlignment="1">
      <alignment vertical="center"/>
    </xf>
    <xf numFmtId="0" fontId="59" fillId="9" borderId="4" xfId="58" applyFill="1" applyBorder="1" applyAlignment="1">
      <alignment vertical="center"/>
    </xf>
    <xf numFmtId="0" fontId="59" fillId="10" borderId="3" xfId="58" applyFill="1" applyBorder="1" applyAlignment="1">
      <alignment vertical="center"/>
    </xf>
    <xf numFmtId="3" fontId="59" fillId="10" borderId="1" xfId="58" applyNumberFormat="1" applyFill="1" applyBorder="1" applyAlignment="1">
      <alignment vertical="center"/>
    </xf>
    <xf numFmtId="0" fontId="59" fillId="10" borderId="4" xfId="58" applyFill="1" applyBorder="1" applyAlignment="1">
      <alignment vertical="center"/>
    </xf>
    <xf numFmtId="0" fontId="59" fillId="0" borderId="3" xfId="58" applyBorder="1" applyAlignment="1">
      <alignment vertical="center"/>
    </xf>
    <xf numFmtId="3" fontId="59" fillId="0" borderId="1" xfId="58" applyNumberFormat="1" applyBorder="1" applyAlignment="1">
      <alignment vertical="center"/>
    </xf>
    <xf numFmtId="0" fontId="59" fillId="0" borderId="4" xfId="58" applyBorder="1" applyAlignment="1">
      <alignment vertical="center"/>
    </xf>
    <xf numFmtId="0" fontId="59" fillId="0" borderId="1" xfId="58" applyBorder="1" applyAlignment="1">
      <alignment vertical="center"/>
    </xf>
    <xf numFmtId="0" fontId="59" fillId="10" borderId="3" xfId="58" applyFill="1" applyBorder="1" applyAlignment="1">
      <alignment vertical="center" shrinkToFit="1"/>
    </xf>
    <xf numFmtId="0" fontId="59" fillId="0" borderId="3" xfId="58" applyBorder="1" applyAlignment="1">
      <alignment horizontal="center" vertical="center"/>
    </xf>
    <xf numFmtId="0" fontId="59" fillId="0" borderId="1" xfId="58" applyBorder="1" applyAlignment="1">
      <alignment horizontal="center" vertical="center"/>
    </xf>
    <xf numFmtId="0" fontId="59" fillId="0" borderId="5" xfId="58" applyBorder="1" applyAlignment="1">
      <alignment horizontal="centerContinuous" vertical="center"/>
    </xf>
    <xf numFmtId="0" fontId="59" fillId="0" borderId="10" xfId="58" applyBorder="1" applyAlignment="1">
      <alignment horizontal="centerContinuous" vertical="center"/>
    </xf>
    <xf numFmtId="0" fontId="59" fillId="0" borderId="0" xfId="58" applyAlignment="1">
      <alignment horizontal="right" vertical="center"/>
    </xf>
    <xf numFmtId="0" fontId="61" fillId="0" borderId="0" xfId="0" applyFont="1" applyAlignment="1">
      <alignment horizontal="center" vertical="center" wrapText="1"/>
    </xf>
    <xf numFmtId="38" fontId="53" fillId="0" borderId="4" xfId="33" applyFont="1" applyFill="1" applyBorder="1" applyAlignment="1">
      <alignment horizontal="center" vertical="center"/>
    </xf>
    <xf numFmtId="38" fontId="53" fillId="0" borderId="3" xfId="33" applyFont="1" applyFill="1" applyBorder="1" applyAlignment="1">
      <alignment horizontal="center" vertical="center"/>
    </xf>
    <xf numFmtId="0" fontId="32" fillId="0" borderId="46" xfId="0" applyFont="1" applyBorder="1" applyAlignment="1">
      <alignment horizontal="center" vertical="center"/>
    </xf>
    <xf numFmtId="0" fontId="32" fillId="0" borderId="30" xfId="0" applyFont="1" applyBorder="1" applyAlignment="1">
      <alignment horizontal="center" vertical="center"/>
    </xf>
    <xf numFmtId="0" fontId="32" fillId="0" borderId="29" xfId="0" applyFont="1" applyBorder="1" applyAlignment="1">
      <alignment horizontal="center" vertical="center"/>
    </xf>
    <xf numFmtId="0" fontId="20" fillId="0" borderId="0" xfId="0" applyFont="1" applyAlignment="1">
      <alignment horizontal="center" vertical="center" wrapText="1"/>
    </xf>
    <xf numFmtId="0" fontId="35" fillId="0" borderId="2" xfId="0" applyFont="1" applyBorder="1" applyAlignment="1">
      <alignment horizontal="center" vertical="center"/>
    </xf>
    <xf numFmtId="0" fontId="43" fillId="5" borderId="62" xfId="0" applyFont="1" applyFill="1" applyBorder="1" applyAlignment="1">
      <alignment horizontal="center" vertical="center"/>
    </xf>
    <xf numFmtId="0" fontId="30" fillId="5" borderId="63" xfId="0" applyFont="1" applyFill="1" applyBorder="1" applyAlignment="1">
      <alignment horizontal="center" vertical="center"/>
    </xf>
    <xf numFmtId="0" fontId="0" fillId="0" borderId="37" xfId="0" applyBorder="1" applyAlignment="1">
      <alignment horizontal="left" vertical="center"/>
    </xf>
    <xf numFmtId="0" fontId="0" fillId="0" borderId="36" xfId="0" applyBorder="1" applyAlignment="1">
      <alignment horizontal="left" vertical="center"/>
    </xf>
    <xf numFmtId="0" fontId="0" fillId="0" borderId="35" xfId="0" applyBorder="1" applyAlignment="1">
      <alignment horizontal="left" vertical="center"/>
    </xf>
    <xf numFmtId="0" fontId="15" fillId="5" borderId="46" xfId="0" applyFont="1" applyFill="1" applyBorder="1" applyAlignment="1">
      <alignment horizontal="center" vertical="center"/>
    </xf>
    <xf numFmtId="0" fontId="15" fillId="5" borderId="64" xfId="0" applyFont="1" applyFill="1" applyBorder="1" applyAlignment="1">
      <alignment horizontal="center" vertical="center"/>
    </xf>
    <xf numFmtId="0" fontId="0" fillId="0" borderId="34" xfId="0" applyBorder="1" applyAlignment="1">
      <alignment horizontal="left" vertical="center"/>
    </xf>
    <xf numFmtId="0" fontId="0" fillId="0" borderId="30" xfId="0" applyBorder="1" applyAlignment="1">
      <alignment horizontal="left" vertical="center"/>
    </xf>
    <xf numFmtId="0" fontId="0" fillId="0" borderId="29" xfId="0" applyBorder="1" applyAlignment="1">
      <alignment horizontal="left" vertical="center"/>
    </xf>
    <xf numFmtId="0" fontId="43" fillId="5" borderId="47" xfId="0" applyFont="1" applyFill="1" applyBorder="1" applyAlignment="1">
      <alignment horizontal="center" vertical="center"/>
    </xf>
    <xf numFmtId="0" fontId="30" fillId="5" borderId="65" xfId="0" applyFont="1" applyFill="1" applyBorder="1" applyAlignment="1">
      <alignment horizontal="center" vertical="center"/>
    </xf>
    <xf numFmtId="0" fontId="0" fillId="0" borderId="33"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15" fillId="5" borderId="66" xfId="0" applyFont="1" applyFill="1" applyBorder="1" applyAlignment="1">
      <alignment horizontal="center" vertical="center"/>
    </xf>
    <xf numFmtId="0" fontId="15" fillId="5" borderId="22" xfId="0" applyFont="1" applyFill="1" applyBorder="1" applyAlignment="1">
      <alignment horizontal="center" vertical="center"/>
    </xf>
    <xf numFmtId="0" fontId="0" fillId="0" borderId="13" xfId="0" applyBorder="1" applyAlignment="1">
      <alignment horizontal="left" vertical="center"/>
    </xf>
    <xf numFmtId="0" fontId="0" fillId="0" borderId="2" xfId="0" applyBorder="1" applyAlignment="1">
      <alignment horizontal="left" vertical="center"/>
    </xf>
    <xf numFmtId="0" fontId="0" fillId="0" borderId="31" xfId="0" applyBorder="1" applyAlignment="1">
      <alignment horizontal="left" vertical="center"/>
    </xf>
    <xf numFmtId="0" fontId="15" fillId="5" borderId="7" xfId="0" applyFont="1" applyFill="1" applyBorder="1" applyAlignment="1">
      <alignment horizontal="left" vertical="center" shrinkToFit="1"/>
    </xf>
    <xf numFmtId="0" fontId="15" fillId="5" borderId="0" xfId="0" applyFont="1" applyFill="1" applyAlignment="1">
      <alignment horizontal="left" vertical="center" shrinkToFit="1"/>
    </xf>
    <xf numFmtId="0" fontId="15" fillId="5" borderId="9" xfId="0" applyFont="1" applyFill="1" applyBorder="1" applyAlignment="1">
      <alignment horizontal="left" vertical="center" shrinkToFit="1"/>
    </xf>
    <xf numFmtId="0" fontId="0" fillId="5" borderId="0" xfId="0" applyFill="1" applyAlignment="1" applyProtection="1">
      <alignment horizontal="left" vertical="center"/>
      <protection locked="0"/>
    </xf>
    <xf numFmtId="0" fontId="0" fillId="5" borderId="47" xfId="0" applyFill="1" applyBorder="1" applyAlignment="1">
      <alignment horizontal="left" vertical="center" shrinkToFit="1"/>
    </xf>
    <xf numFmtId="0" fontId="0" fillId="5" borderId="28" xfId="0" applyFill="1" applyBorder="1" applyAlignment="1">
      <alignment horizontal="left" vertical="center" shrinkToFit="1"/>
    </xf>
    <xf numFmtId="0" fontId="0" fillId="5" borderId="27" xfId="0" applyFill="1" applyBorder="1" applyAlignment="1">
      <alignment horizontal="left" vertical="center" shrinkToFit="1"/>
    </xf>
    <xf numFmtId="179" fontId="35" fillId="0" borderId="46" xfId="0" applyNumberFormat="1" applyFont="1" applyBorder="1" applyAlignment="1">
      <alignment horizontal="center" vertical="center"/>
    </xf>
    <xf numFmtId="179" fontId="35" fillId="0" borderId="30" xfId="0" applyNumberFormat="1" applyFont="1" applyBorder="1" applyAlignment="1">
      <alignment horizontal="center" vertical="center"/>
    </xf>
    <xf numFmtId="179" fontId="35" fillId="0" borderId="29" xfId="0" applyNumberFormat="1" applyFont="1" applyBorder="1" applyAlignment="1">
      <alignment horizontal="center" vertical="center"/>
    </xf>
    <xf numFmtId="0" fontId="15" fillId="5" borderId="47" xfId="0" applyFont="1" applyFill="1" applyBorder="1" applyAlignment="1">
      <alignment horizontal="left" vertical="center" shrinkToFit="1"/>
    </xf>
    <xf numFmtId="0" fontId="15" fillId="5" borderId="28" xfId="0" applyFont="1" applyFill="1" applyBorder="1" applyAlignment="1">
      <alignment horizontal="left" vertical="center" shrinkToFit="1"/>
    </xf>
    <xf numFmtId="0" fontId="15" fillId="5" borderId="27" xfId="0" applyFont="1" applyFill="1" applyBorder="1" applyAlignment="1">
      <alignment horizontal="left" vertical="center" shrinkToFit="1"/>
    </xf>
    <xf numFmtId="178" fontId="0" fillId="0" borderId="45" xfId="0" applyNumberFormat="1" applyBorder="1" applyAlignment="1">
      <alignment horizontal="center" vertical="center" shrinkToFit="1"/>
    </xf>
    <xf numFmtId="178" fontId="0" fillId="0" borderId="44" xfId="0" applyNumberFormat="1" applyBorder="1" applyAlignment="1">
      <alignment horizontal="center" vertical="center" shrinkToFit="1"/>
    </xf>
    <xf numFmtId="178" fontId="15" fillId="0" borderId="45" xfId="0" applyNumberFormat="1" applyFont="1" applyBorder="1" applyAlignment="1">
      <alignment horizontal="center" vertical="center" shrinkToFit="1"/>
    </xf>
    <xf numFmtId="178" fontId="15" fillId="0" borderId="48" xfId="0" applyNumberFormat="1" applyFont="1" applyBorder="1" applyAlignment="1">
      <alignment horizontal="center" vertical="center" shrinkToFit="1"/>
    </xf>
    <xf numFmtId="178" fontId="15" fillId="0" borderId="44" xfId="0" applyNumberFormat="1" applyFont="1" applyBorder="1" applyAlignment="1">
      <alignment horizontal="center" vertical="center" shrinkToFit="1"/>
    </xf>
    <xf numFmtId="178" fontId="24" fillId="0" borderId="48" xfId="0" applyNumberFormat="1" applyFont="1" applyBorder="1" applyAlignment="1">
      <alignment horizontal="center" vertical="center"/>
    </xf>
    <xf numFmtId="178" fontId="24" fillId="0" borderId="49" xfId="0" applyNumberFormat="1" applyFont="1" applyBorder="1" applyAlignment="1">
      <alignment horizontal="center" vertical="center"/>
    </xf>
    <xf numFmtId="0" fontId="29" fillId="0" borderId="0" xfId="0" applyFont="1" applyAlignment="1" applyProtection="1">
      <alignment horizontal="left" vertical="center" wrapText="1" shrinkToFit="1"/>
      <protection locked="0"/>
    </xf>
    <xf numFmtId="0" fontId="29" fillId="0" borderId="0" xfId="0" applyFont="1" applyAlignment="1" applyProtection="1">
      <alignment horizontal="left" vertical="center" shrinkToFit="1"/>
      <protection locked="0"/>
    </xf>
    <xf numFmtId="0" fontId="0" fillId="0" borderId="4"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horizontal="left" vertical="center"/>
    </xf>
    <xf numFmtId="0" fontId="0" fillId="0" borderId="25" xfId="0" applyBorder="1" applyAlignment="1">
      <alignment horizontal="left" vertical="center"/>
    </xf>
    <xf numFmtId="0" fontId="0" fillId="0" borderId="18"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22" xfId="0" applyBorder="1" applyAlignment="1">
      <alignment horizontal="left" vertical="center"/>
    </xf>
    <xf numFmtId="0" fontId="0" fillId="6" borderId="4" xfId="0" applyFill="1" applyBorder="1" applyAlignment="1">
      <alignment horizontal="center" vertical="center"/>
    </xf>
    <xf numFmtId="0" fontId="0" fillId="6" borderId="6" xfId="0" applyFill="1" applyBorder="1" applyAlignment="1">
      <alignment horizontal="center" vertical="center"/>
    </xf>
    <xf numFmtId="0" fontId="0" fillId="6" borderId="3" xfId="0" applyFill="1" applyBorder="1" applyAlignment="1">
      <alignment horizontal="center" vertical="center"/>
    </xf>
    <xf numFmtId="0" fontId="43" fillId="0" borderId="1" xfId="0" applyFont="1" applyBorder="1" applyAlignment="1">
      <alignment horizontal="left" vertical="top" wrapText="1"/>
    </xf>
    <xf numFmtId="0" fontId="25" fillId="7" borderId="11" xfId="0" applyFont="1" applyFill="1" applyBorder="1" applyAlignment="1">
      <alignment horizontal="center" vertical="center" wrapText="1"/>
    </xf>
    <xf numFmtId="0" fontId="42" fillId="7" borderId="17" xfId="0" applyFont="1" applyFill="1" applyBorder="1" applyAlignment="1">
      <alignment horizontal="center" vertical="center" wrapText="1"/>
    </xf>
    <xf numFmtId="0" fontId="29" fillId="7" borderId="4" xfId="0" applyFont="1" applyFill="1" applyBorder="1" applyAlignment="1">
      <alignment horizontal="center" vertical="center" wrapText="1"/>
    </xf>
    <xf numFmtId="0" fontId="29" fillId="7" borderId="6"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5" fillId="0" borderId="11"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14" xfId="0" applyFont="1" applyBorder="1" applyAlignment="1">
      <alignment horizontal="center" vertical="center" shrinkToFit="1"/>
    </xf>
    <xf numFmtId="181" fontId="15" fillId="2" borderId="51" xfId="0" applyNumberFormat="1" applyFont="1" applyFill="1" applyBorder="1" applyAlignment="1">
      <alignment horizontal="right" vertical="center" shrinkToFit="1"/>
    </xf>
    <xf numFmtId="181" fontId="15" fillId="2" borderId="52" xfId="0" applyNumberFormat="1" applyFont="1" applyFill="1" applyBorder="1" applyAlignment="1">
      <alignment horizontal="right" vertical="center" shrinkToFit="1"/>
    </xf>
    <xf numFmtId="181" fontId="15" fillId="2" borderId="53" xfId="0" applyNumberFormat="1" applyFont="1" applyFill="1" applyBorder="1" applyAlignment="1">
      <alignment horizontal="right" vertical="center" shrinkToFit="1"/>
    </xf>
    <xf numFmtId="181" fontId="15" fillId="2" borderId="55" xfId="0" applyNumberFormat="1" applyFont="1" applyFill="1" applyBorder="1" applyAlignment="1">
      <alignment horizontal="right" vertical="center" shrinkToFit="1"/>
    </xf>
    <xf numFmtId="181" fontId="15" fillId="2" borderId="56" xfId="0" applyNumberFormat="1" applyFont="1" applyFill="1" applyBorder="1" applyAlignment="1">
      <alignment horizontal="right" vertical="center" shrinkToFit="1"/>
    </xf>
    <xf numFmtId="181" fontId="15" fillId="2" borderId="57" xfId="0" applyNumberFormat="1" applyFont="1" applyFill="1" applyBorder="1" applyAlignment="1">
      <alignment horizontal="right" vertical="center" shrinkToFit="1"/>
    </xf>
    <xf numFmtId="181" fontId="15" fillId="2" borderId="58" xfId="0" applyNumberFormat="1" applyFont="1" applyFill="1" applyBorder="1" applyAlignment="1">
      <alignment horizontal="right" vertical="center" shrinkToFit="1"/>
    </xf>
    <xf numFmtId="181" fontId="15" fillId="2" borderId="59" xfId="0" applyNumberFormat="1" applyFont="1" applyFill="1" applyBorder="1" applyAlignment="1">
      <alignment horizontal="right" vertical="center" shrinkToFit="1"/>
    </xf>
    <xf numFmtId="181" fontId="15" fillId="2" borderId="60" xfId="0" applyNumberFormat="1" applyFont="1" applyFill="1" applyBorder="1" applyAlignment="1">
      <alignment horizontal="right" vertical="center" shrinkToFit="1"/>
    </xf>
    <xf numFmtId="181" fontId="15" fillId="2" borderId="68" xfId="0" applyNumberFormat="1" applyFont="1" applyFill="1" applyBorder="1" applyAlignment="1">
      <alignment horizontal="right" vertical="center" shrinkToFit="1"/>
    </xf>
    <xf numFmtId="181" fontId="15" fillId="2" borderId="69" xfId="0" applyNumberFormat="1" applyFont="1" applyFill="1" applyBorder="1" applyAlignment="1">
      <alignment horizontal="right" vertical="center" shrinkToFit="1"/>
    </xf>
    <xf numFmtId="181" fontId="15" fillId="2" borderId="70" xfId="0" applyNumberFormat="1" applyFont="1" applyFill="1" applyBorder="1" applyAlignment="1">
      <alignment horizontal="right" vertical="center" shrinkToFit="1"/>
    </xf>
    <xf numFmtId="0" fontId="15" fillId="7" borderId="10" xfId="0" applyFont="1" applyFill="1" applyBorder="1" applyAlignment="1">
      <alignment horizontal="center" vertical="center" wrapText="1"/>
    </xf>
    <xf numFmtId="0" fontId="15" fillId="7" borderId="25"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0" fillId="7" borderId="17" xfId="0" applyFill="1" applyBorder="1" applyAlignment="1">
      <alignment horizontal="center" vertical="center" wrapText="1"/>
    </xf>
    <xf numFmtId="0" fontId="15" fillId="7" borderId="4" xfId="0" applyFont="1" applyFill="1" applyBorder="1" applyAlignment="1">
      <alignment horizontal="center" vertical="center" shrinkToFit="1"/>
    </xf>
    <xf numFmtId="0" fontId="15" fillId="7" borderId="6" xfId="0" applyFont="1" applyFill="1" applyBorder="1" applyAlignment="1">
      <alignment horizontal="center" vertical="center" shrinkToFit="1"/>
    </xf>
    <xf numFmtId="181" fontId="15" fillId="2" borderId="4" xfId="0" applyNumberFormat="1" applyFont="1" applyFill="1" applyBorder="1" applyAlignment="1">
      <alignment horizontal="right" vertical="center" shrinkToFit="1"/>
    </xf>
    <xf numFmtId="181" fontId="15" fillId="2" borderId="6" xfId="0" applyNumberFormat="1" applyFont="1" applyFill="1" applyBorder="1" applyAlignment="1">
      <alignment horizontal="right" vertical="center" shrinkToFit="1"/>
    </xf>
    <xf numFmtId="181" fontId="15" fillId="2" borderId="3" xfId="0" applyNumberFormat="1" applyFont="1" applyFill="1" applyBorder="1" applyAlignment="1">
      <alignment horizontal="right" vertical="center" shrinkToFit="1"/>
    </xf>
    <xf numFmtId="0" fontId="47" fillId="0" borderId="1" xfId="0" applyFont="1" applyBorder="1" applyAlignment="1">
      <alignment horizontal="left" vertical="top" wrapText="1"/>
    </xf>
    <xf numFmtId="0" fontId="0" fillId="0" borderId="0" xfId="0" applyAlignment="1">
      <alignment horizontal="center" vertical="center" wrapText="1"/>
    </xf>
    <xf numFmtId="0" fontId="29" fillId="0" borderId="0" xfId="9" applyFont="1" applyAlignment="1" applyProtection="1">
      <alignment vertical="center"/>
      <protection locked="0"/>
    </xf>
    <xf numFmtId="0" fontId="20" fillId="0" borderId="0" xfId="9" applyFont="1" applyAlignment="1" applyProtection="1">
      <alignment horizontal="center" vertical="center" wrapText="1"/>
      <protection locked="0"/>
    </xf>
    <xf numFmtId="0" fontId="20" fillId="0" borderId="0" xfId="9" applyFont="1" applyAlignment="1" applyProtection="1">
      <alignment horizontal="center" vertical="center"/>
      <protection locked="0"/>
    </xf>
    <xf numFmtId="0" fontId="36" fillId="0" borderId="0" xfId="35" applyFont="1" applyAlignment="1" applyProtection="1">
      <alignment horizontal="center" vertical="center" shrinkToFit="1"/>
      <protection locked="0"/>
    </xf>
    <xf numFmtId="0" fontId="35" fillId="0" borderId="2" xfId="35" applyFont="1" applyBorder="1" applyAlignment="1" applyProtection="1">
      <alignment horizontal="center" vertical="center"/>
      <protection locked="0"/>
    </xf>
    <xf numFmtId="0" fontId="21" fillId="0" borderId="42" xfId="9" applyFont="1" applyBorder="1" applyAlignment="1">
      <alignment horizontal="left" vertical="top" shrinkToFit="1"/>
    </xf>
    <xf numFmtId="0" fontId="21" fillId="0" borderId="16" xfId="9" applyFont="1" applyBorder="1" applyAlignment="1">
      <alignment horizontal="left" vertical="top" shrinkToFit="1"/>
    </xf>
    <xf numFmtId="0" fontId="34" fillId="0" borderId="41" xfId="9" applyFont="1" applyBorder="1" applyAlignment="1">
      <alignment horizontal="left" vertical="top" shrinkToFit="1"/>
    </xf>
    <xf numFmtId="0" fontId="21" fillId="0" borderId="13" xfId="9" applyFont="1" applyBorder="1" applyAlignment="1">
      <alignment horizontal="left" vertical="top" shrinkToFit="1"/>
    </xf>
    <xf numFmtId="0" fontId="21" fillId="0" borderId="2" xfId="9" applyFont="1" applyBorder="1" applyAlignment="1">
      <alignment horizontal="left" vertical="top" shrinkToFit="1"/>
    </xf>
    <xf numFmtId="0" fontId="34" fillId="0" borderId="31" xfId="9" applyFont="1" applyBorder="1" applyAlignment="1">
      <alignment horizontal="left" vertical="top" shrinkToFit="1"/>
    </xf>
    <xf numFmtId="176" fontId="19" fillId="0" borderId="4" xfId="9" applyNumberFormat="1" applyFont="1" applyBorder="1" applyAlignment="1">
      <alignment horizontal="center" vertical="center"/>
    </xf>
    <xf numFmtId="176" fontId="19" fillId="0" borderId="6" xfId="9" applyNumberFormat="1" applyFont="1" applyBorder="1" applyAlignment="1">
      <alignment horizontal="center" vertical="center"/>
    </xf>
    <xf numFmtId="178" fontId="19" fillId="0" borderId="6" xfId="9" applyNumberFormat="1" applyFont="1" applyBorder="1" applyAlignment="1">
      <alignment horizontal="left" vertical="center"/>
    </xf>
    <xf numFmtId="178" fontId="33" fillId="0" borderId="40" xfId="9" applyNumberFormat="1" applyFont="1" applyBorder="1" applyAlignment="1">
      <alignment horizontal="left" vertical="center"/>
    </xf>
    <xf numFmtId="176" fontId="19" fillId="0" borderId="19" xfId="9" applyNumberFormat="1" applyFont="1" applyBorder="1" applyAlignment="1">
      <alignment horizontal="center" vertical="center"/>
    </xf>
    <xf numFmtId="176" fontId="19" fillId="0" borderId="39" xfId="9" applyNumberFormat="1" applyFont="1" applyBorder="1" applyAlignment="1">
      <alignment horizontal="center" vertical="center"/>
    </xf>
    <xf numFmtId="178" fontId="19" fillId="0" borderId="39" xfId="9" applyNumberFormat="1" applyFont="1" applyBorder="1" applyAlignment="1">
      <alignment horizontal="left" vertical="center"/>
    </xf>
    <xf numFmtId="178" fontId="33" fillId="0" borderId="38" xfId="9" applyNumberFormat="1" applyFont="1" applyBorder="1" applyAlignment="1">
      <alignment horizontal="left" vertical="center"/>
    </xf>
    <xf numFmtId="0" fontId="20" fillId="0" borderId="0" xfId="9" applyFont="1" applyAlignment="1" applyProtection="1">
      <alignment horizontal="right" vertical="center" shrinkToFit="1"/>
      <protection locked="0"/>
    </xf>
    <xf numFmtId="41" fontId="20" fillId="2" borderId="0" xfId="11" applyNumberFormat="1" applyFont="1" applyFill="1" applyBorder="1" applyAlignment="1" applyProtection="1">
      <alignment horizontal="right" vertical="center"/>
    </xf>
    <xf numFmtId="6" fontId="20" fillId="2" borderId="0" xfId="11" applyFont="1" applyFill="1" applyBorder="1" applyAlignment="1" applyProtection="1">
      <alignment horizontal="right" vertical="center"/>
    </xf>
    <xf numFmtId="6" fontId="20" fillId="2" borderId="8" xfId="11" applyFont="1" applyFill="1" applyBorder="1" applyAlignment="1" applyProtection="1">
      <alignment horizontal="right" vertical="center"/>
    </xf>
    <xf numFmtId="0" fontId="27" fillId="0" borderId="0" xfId="9" applyFont="1" applyAlignment="1" applyProtection="1">
      <alignment horizontal="center" vertical="center"/>
      <protection locked="0"/>
    </xf>
    <xf numFmtId="0" fontId="32" fillId="0" borderId="0" xfId="9" applyFont="1" applyAlignment="1" applyProtection="1">
      <alignment horizontal="center" vertical="center"/>
      <protection locked="0"/>
    </xf>
    <xf numFmtId="0" fontId="18" fillId="0" borderId="1" xfId="9" applyFont="1" applyBorder="1" applyAlignment="1" applyProtection="1">
      <alignment vertical="center"/>
      <protection locked="0"/>
    </xf>
    <xf numFmtId="38" fontId="33" fillId="0" borderId="1" xfId="12" applyFont="1" applyBorder="1" applyAlignment="1" applyProtection="1">
      <alignment horizontal="right" vertical="center"/>
      <protection locked="0"/>
    </xf>
    <xf numFmtId="38" fontId="33" fillId="2" borderId="1" xfId="12" applyFont="1" applyFill="1" applyBorder="1" applyAlignment="1" applyProtection="1">
      <alignment horizontal="right" vertical="center"/>
      <protection locked="0"/>
    </xf>
    <xf numFmtId="0" fontId="22" fillId="4" borderId="1" xfId="9" applyFont="1" applyFill="1" applyBorder="1" applyAlignment="1" applyProtection="1">
      <alignment horizontal="center" vertical="center" wrapText="1" shrinkToFit="1"/>
      <protection locked="0"/>
    </xf>
    <xf numFmtId="0" fontId="22" fillId="4" borderId="1" xfId="9" applyFont="1" applyFill="1" applyBorder="1" applyAlignment="1" applyProtection="1">
      <alignment horizontal="center" vertical="center" shrinkToFit="1"/>
      <protection locked="0"/>
    </xf>
    <xf numFmtId="0" fontId="22" fillId="4" borderId="4" xfId="9" applyFont="1" applyFill="1" applyBorder="1" applyAlignment="1" applyProtection="1">
      <alignment horizontal="center" vertical="center" wrapText="1" shrinkToFit="1"/>
      <protection locked="0"/>
    </xf>
    <xf numFmtId="0" fontId="22" fillId="4" borderId="3" xfId="9" applyFont="1" applyFill="1" applyBorder="1" applyAlignment="1" applyProtection="1">
      <alignment horizontal="center" vertical="center" shrinkToFit="1"/>
      <protection locked="0"/>
    </xf>
    <xf numFmtId="41" fontId="18" fillId="2" borderId="1" xfId="11" applyNumberFormat="1" applyFont="1" applyFill="1" applyBorder="1" applyAlignment="1" applyProtection="1">
      <alignment vertical="center"/>
    </xf>
    <xf numFmtId="6" fontId="18" fillId="2" borderId="1" xfId="11" applyFont="1" applyFill="1" applyBorder="1" applyAlignment="1" applyProtection="1">
      <alignment vertical="center"/>
    </xf>
    <xf numFmtId="41" fontId="18" fillId="2" borderId="4" xfId="11" applyNumberFormat="1" applyFont="1" applyFill="1" applyBorder="1" applyAlignment="1" applyProtection="1">
      <alignment vertical="center"/>
      <protection locked="0"/>
    </xf>
    <xf numFmtId="6" fontId="18" fillId="2" borderId="3" xfId="11" applyFont="1" applyFill="1" applyBorder="1" applyAlignment="1" applyProtection="1">
      <alignment vertical="center"/>
      <protection locked="0"/>
    </xf>
    <xf numFmtId="38" fontId="18" fillId="0" borderId="4" xfId="11" applyNumberFormat="1" applyFont="1" applyBorder="1" applyAlignment="1" applyProtection="1">
      <alignment vertical="center" shrinkToFit="1"/>
      <protection locked="0"/>
    </xf>
    <xf numFmtId="38" fontId="18" fillId="0" borderId="3" xfId="11" applyNumberFormat="1" applyFont="1" applyBorder="1" applyAlignment="1" applyProtection="1">
      <alignment vertical="center" shrinkToFit="1"/>
      <protection locked="0"/>
    </xf>
    <xf numFmtId="0" fontId="57" fillId="4" borderId="1" xfId="9" applyFont="1" applyFill="1" applyBorder="1" applyAlignment="1" applyProtection="1">
      <alignment horizontal="center" vertical="center"/>
      <protection locked="0"/>
    </xf>
    <xf numFmtId="0" fontId="35" fillId="4" borderId="1" xfId="9" applyFont="1" applyFill="1" applyBorder="1" applyAlignment="1" applyProtection="1">
      <alignment horizontal="center" vertical="center"/>
      <protection locked="0"/>
    </xf>
    <xf numFmtId="0" fontId="31" fillId="4" borderId="1" xfId="9" applyFont="1" applyFill="1" applyBorder="1" applyAlignment="1" applyProtection="1">
      <alignment horizontal="center" vertical="center"/>
      <protection locked="0"/>
    </xf>
    <xf numFmtId="0" fontId="31" fillId="4" borderId="1" xfId="9" applyFont="1" applyFill="1" applyBorder="1" applyAlignment="1" applyProtection="1">
      <alignment horizontal="center" vertical="center" shrinkToFit="1"/>
      <protection locked="0"/>
    </xf>
    <xf numFmtId="0" fontId="57" fillId="4" borderId="1" xfId="9" applyFont="1" applyFill="1" applyBorder="1" applyAlignment="1" applyProtection="1">
      <alignment horizontal="center" vertical="center" wrapText="1"/>
      <protection locked="0"/>
    </xf>
    <xf numFmtId="0" fontId="26" fillId="0" borderId="1" xfId="9" applyFont="1" applyBorder="1" applyAlignment="1" applyProtection="1">
      <alignment horizontal="left" vertical="top" wrapText="1"/>
      <protection locked="0"/>
    </xf>
    <xf numFmtId="0" fontId="30" fillId="0" borderId="1" xfId="9" applyFont="1" applyBorder="1" applyAlignment="1" applyProtection="1">
      <alignment horizontal="left" vertical="top" wrapText="1"/>
      <protection locked="0"/>
    </xf>
    <xf numFmtId="41" fontId="33" fillId="2" borderId="4" xfId="11" applyNumberFormat="1" applyFont="1" applyFill="1" applyBorder="1" applyAlignment="1" applyProtection="1">
      <alignment horizontal="right" vertical="center"/>
    </xf>
    <xf numFmtId="41" fontId="33" fillId="2" borderId="6" xfId="11" applyNumberFormat="1" applyFont="1" applyFill="1" applyBorder="1" applyAlignment="1" applyProtection="1">
      <alignment horizontal="right" vertical="center"/>
    </xf>
    <xf numFmtId="41" fontId="33" fillId="2" borderId="3" xfId="11" applyNumberFormat="1" applyFont="1" applyFill="1" applyBorder="1" applyAlignment="1" applyProtection="1">
      <alignment horizontal="right" vertical="center"/>
    </xf>
    <xf numFmtId="0" fontId="35" fillId="0" borderId="0" xfId="58" applyFont="1" applyAlignment="1">
      <alignment horizontal="center" vertical="center"/>
    </xf>
    <xf numFmtId="0" fontId="59" fillId="0" borderId="11" xfId="58" applyBorder="1" applyAlignment="1">
      <alignment vertical="center" textRotation="255"/>
    </xf>
    <xf numFmtId="0" fontId="59" fillId="0" borderId="17" xfId="58" applyBorder="1" applyAlignment="1">
      <alignment vertical="center" textRotation="255"/>
    </xf>
    <xf numFmtId="0" fontId="59" fillId="0" borderId="14" xfId="58" applyBorder="1" applyAlignment="1">
      <alignment vertical="center" textRotation="255"/>
    </xf>
  </cellXfs>
  <cellStyles count="59">
    <cellStyle name="パーセント 2" xfId="6" xr:uid="{00000000-0005-0000-0000-000000000000}"/>
    <cellStyle name="パーセント 3" xfId="16" xr:uid="{00000000-0005-0000-0000-000001000000}"/>
    <cellStyle name="パーセント 3 2" xfId="30" xr:uid="{00000000-0005-0000-0000-000002000000}"/>
    <cellStyle name="パーセント 3 2 2" xfId="38" xr:uid="{F52443E7-D084-4FE8-85E0-E882C3C19235}"/>
    <cellStyle name="パーセント 3 3" xfId="39" xr:uid="{B339FB2F-0396-4927-A129-A613DE28D336}"/>
    <cellStyle name="桁区切り 2" xfId="2" xr:uid="{00000000-0005-0000-0000-000005000000}"/>
    <cellStyle name="桁区切り 2 2" xfId="12" xr:uid="{00000000-0005-0000-0000-000006000000}"/>
    <cellStyle name="桁区切り 2 3" xfId="33" xr:uid="{CCCD9392-9577-463E-9B4A-A53100AC6C88}"/>
    <cellStyle name="桁区切り 3" xfId="5" xr:uid="{00000000-0005-0000-0000-000007000000}"/>
    <cellStyle name="桁区切り 4" xfId="15" xr:uid="{00000000-0005-0000-0000-000008000000}"/>
    <cellStyle name="桁区切り 4 2" xfId="29" xr:uid="{00000000-0005-0000-0000-000009000000}"/>
    <cellStyle name="桁区切り 4 2 2" xfId="40" xr:uid="{52553D2D-5096-454E-9612-610328E3092B}"/>
    <cellStyle name="桁区切り 4 3" xfId="41" xr:uid="{358C68EB-7F44-4F4F-AA1C-F9F5E4FF0A96}"/>
    <cellStyle name="桁区切り 5" xfId="19" xr:uid="{00000000-0005-0000-0000-00000A000000}"/>
    <cellStyle name="桁区切り 5 2" xfId="42" xr:uid="{AC5248F7-67A9-4D21-940D-A06A15401A30}"/>
    <cellStyle name="桁区切り 6" xfId="25" xr:uid="{00000000-0005-0000-0000-00000B000000}"/>
    <cellStyle name="桁区切り 6 2" xfId="43" xr:uid="{2158A028-DE08-40D2-B9CF-86087991AA18}"/>
    <cellStyle name="桁区切り 7" xfId="37" xr:uid="{59B08B46-060A-4687-9648-4B9995502153}"/>
    <cellStyle name="通貨 2" xfId="11" xr:uid="{00000000-0005-0000-0000-00000C000000}"/>
    <cellStyle name="通貨 2 2" xfId="44" xr:uid="{AEB6C82A-3481-48E2-9992-12DFE0881028}"/>
    <cellStyle name="標準" xfId="0" builtinId="0"/>
    <cellStyle name="標準 10" xfId="22" xr:uid="{00000000-0005-0000-0000-00000E000000}"/>
    <cellStyle name="標準 12" xfId="23" xr:uid="{00000000-0005-0000-0000-00000F000000}"/>
    <cellStyle name="標準 13" xfId="21" xr:uid="{00000000-0005-0000-0000-000010000000}"/>
    <cellStyle name="標準 2" xfId="1" xr:uid="{00000000-0005-0000-0000-000011000000}"/>
    <cellStyle name="標準 2 2" xfId="9" xr:uid="{00000000-0005-0000-0000-000012000000}"/>
    <cellStyle name="標準 2 2 2" xfId="10" xr:uid="{00000000-0005-0000-0000-000013000000}"/>
    <cellStyle name="標準 2 2 3" xfId="18" xr:uid="{00000000-0005-0000-0000-000014000000}"/>
    <cellStyle name="標準 2 2 3 2" xfId="45" xr:uid="{BF15549C-0D80-4D1D-8C3F-78AA6B7BABC1}"/>
    <cellStyle name="標準 2 3" xfId="20" xr:uid="{00000000-0005-0000-0000-000015000000}"/>
    <cellStyle name="標準 27" xfId="26" xr:uid="{00000000-0005-0000-0000-000016000000}"/>
    <cellStyle name="標準 3" xfId="3" xr:uid="{00000000-0005-0000-0000-000017000000}"/>
    <cellStyle name="標準 3 2" xfId="7" xr:uid="{00000000-0005-0000-0000-000018000000}"/>
    <cellStyle name="標準 4" xfId="4" xr:uid="{00000000-0005-0000-0000-000019000000}"/>
    <cellStyle name="標準 5" xfId="8" xr:uid="{00000000-0005-0000-0000-00001A000000}"/>
    <cellStyle name="標準 5 2" xfId="13" xr:uid="{00000000-0005-0000-0000-00001B000000}"/>
    <cellStyle name="標準 5 2 2" xfId="46" xr:uid="{8BA9EF8E-99B6-41ED-A66D-A7D72930D501}"/>
    <cellStyle name="標準 5 3" xfId="17" xr:uid="{00000000-0005-0000-0000-00001C000000}"/>
    <cellStyle name="標準 5 3 2" xfId="47" xr:uid="{92C94397-DD3C-44FD-AD16-F677273537C3}"/>
    <cellStyle name="標準 5 4" xfId="27" xr:uid="{00000000-0005-0000-0000-00001D000000}"/>
    <cellStyle name="標準 5 4 2" xfId="48" xr:uid="{7D584E4C-3E06-4A69-9315-9DD814F51A6F}"/>
    <cellStyle name="標準 5 5" xfId="31" xr:uid="{00000000-0005-0000-0000-00001E000000}"/>
    <cellStyle name="標準 5 5 2" xfId="34" xr:uid="{71812CEF-7F87-4E72-96F7-2C7A3C647F7E}"/>
    <cellStyle name="標準 5 5 2 2" xfId="49" xr:uid="{9991DAC0-D732-4812-9DC1-EC3FB7B562FA}"/>
    <cellStyle name="標準 5 5 3" xfId="36" xr:uid="{DA457A0D-113D-42BB-87C0-E2BB562EE7E8}"/>
    <cellStyle name="標準 5 5 3 2" xfId="50" xr:uid="{CC3483FD-AC0D-414B-B883-44D33F7FDB21}"/>
    <cellStyle name="標準 5 5 4" xfId="51" xr:uid="{3B5ED764-063B-4447-B914-CD1175380BED}"/>
    <cellStyle name="標準 5 6" xfId="32" xr:uid="{00000000-0005-0000-0000-00001F000000}"/>
    <cellStyle name="標準 5 6 2" xfId="35" xr:uid="{EA80E7DD-833F-4583-86D2-D75666E5E1B1}"/>
    <cellStyle name="標準 5 6 2 2" xfId="52" xr:uid="{A05A7D20-952C-4281-A04C-50DFBD64D6F5}"/>
    <cellStyle name="標準 5 6 3" xfId="53" xr:uid="{ED6E1277-3195-4887-ABD6-584D84EA3BC0}"/>
    <cellStyle name="標準 5 7" xfId="54" xr:uid="{094C7BE2-C498-4402-B8EF-F05401219D42}"/>
    <cellStyle name="標準 6" xfId="14" xr:uid="{00000000-0005-0000-0000-000020000000}"/>
    <cellStyle name="標準 6 2" xfId="28" xr:uid="{00000000-0005-0000-0000-000021000000}"/>
    <cellStyle name="標準 6 2 2" xfId="55" xr:uid="{02CD51D8-8DE0-4FEE-8426-47AEBC3868C4}"/>
    <cellStyle name="標準 6 3" xfId="56" xr:uid="{822D1F0B-46EC-45E3-9F35-864E7894A393}"/>
    <cellStyle name="標準 7" xfId="24" xr:uid="{00000000-0005-0000-0000-000022000000}"/>
    <cellStyle name="標準 7 2" xfId="57" xr:uid="{73AB5F12-3A98-4063-884B-9EFB2638A400}"/>
    <cellStyle name="標準 8" xfId="58" xr:uid="{DCEE036F-AB68-404A-904C-CD09FF9A0738}"/>
  </cellStyles>
  <dxfs count="3">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9" defaultPivotStyle="PivotStyleLight16"/>
  <colors>
    <mruColors>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R$29" lockText="1" noThreeD="1"/>
</file>

<file path=xl/ctrlProps/ctrlProp11.xml><?xml version="1.0" encoding="utf-8"?>
<formControlPr xmlns="http://schemas.microsoft.com/office/spreadsheetml/2009/9/main" objectType="CheckBox" fmlaLink="$R$30" lockText="1" noThreeD="1"/>
</file>

<file path=xl/ctrlProps/ctrlProp12.xml><?xml version="1.0" encoding="utf-8"?>
<formControlPr xmlns="http://schemas.microsoft.com/office/spreadsheetml/2009/9/main" objectType="CheckBox" fmlaLink="$R$31" lockText="1" noThreeD="1"/>
</file>

<file path=xl/ctrlProps/ctrlProp13.xml><?xml version="1.0" encoding="utf-8"?>
<formControlPr xmlns="http://schemas.microsoft.com/office/spreadsheetml/2009/9/main" objectType="CheckBox" fmlaLink="$R$32" lockText="1" noThreeD="1"/>
</file>

<file path=xl/ctrlProps/ctrlProp14.xml><?xml version="1.0" encoding="utf-8"?>
<formControlPr xmlns="http://schemas.microsoft.com/office/spreadsheetml/2009/9/main" objectType="CheckBox" fmlaLink="$R$33" lockText="1" noThreeD="1"/>
</file>

<file path=xl/ctrlProps/ctrlProp15.xml><?xml version="1.0" encoding="utf-8"?>
<formControlPr xmlns="http://schemas.microsoft.com/office/spreadsheetml/2009/9/main" objectType="CheckBox" fmlaLink="$R$34"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R$38" lockText="1" noThreeD="1"/>
</file>

<file path=xl/ctrlProps/ctrlProp18.xml><?xml version="1.0" encoding="utf-8"?>
<formControlPr xmlns="http://schemas.microsoft.com/office/spreadsheetml/2009/9/main" objectType="CheckBox" fmlaLink="$R$39" lockText="1" noThreeD="1"/>
</file>

<file path=xl/ctrlProps/ctrlProp19.xml><?xml version="1.0" encoding="utf-8"?>
<formControlPr xmlns="http://schemas.microsoft.com/office/spreadsheetml/2009/9/main" objectType="CheckBox" fmlaLink="$R$4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37"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25</xdr:row>
          <xdr:rowOff>190500</xdr:rowOff>
        </xdr:from>
        <xdr:to>
          <xdr:col>2</xdr:col>
          <xdr:colOff>257175</xdr:colOff>
          <xdr:row>28</xdr:row>
          <xdr:rowOff>123825</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2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1744980</xdr:colOff>
          <xdr:row>27</xdr:row>
          <xdr:rowOff>175260</xdr:rowOff>
        </xdr:from>
        <xdr:to>
          <xdr:col>3</xdr:col>
          <xdr:colOff>0</xdr:colOff>
          <xdr:row>29</xdr:row>
          <xdr:rowOff>19050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2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1744980</xdr:colOff>
          <xdr:row>26</xdr:row>
          <xdr:rowOff>30480</xdr:rowOff>
        </xdr:from>
        <xdr:to>
          <xdr:col>3</xdr:col>
          <xdr:colOff>28575</xdr:colOff>
          <xdr:row>28</xdr:row>
          <xdr:rowOff>57150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02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18</xdr:row>
          <xdr:rowOff>198120</xdr:rowOff>
        </xdr:from>
        <xdr:to>
          <xdr:col>1</xdr:col>
          <xdr:colOff>247650</xdr:colOff>
          <xdr:row>20</xdr:row>
          <xdr:rowOff>38100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02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19</xdr:row>
          <xdr:rowOff>373380</xdr:rowOff>
        </xdr:from>
        <xdr:to>
          <xdr:col>1</xdr:col>
          <xdr:colOff>257175</xdr:colOff>
          <xdr:row>21</xdr:row>
          <xdr:rowOff>57150</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02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20</xdr:row>
          <xdr:rowOff>381000</xdr:rowOff>
        </xdr:from>
        <xdr:to>
          <xdr:col>1</xdr:col>
          <xdr:colOff>247650</xdr:colOff>
          <xdr:row>22</xdr:row>
          <xdr:rowOff>38100</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02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27</xdr:row>
          <xdr:rowOff>175260</xdr:rowOff>
        </xdr:from>
        <xdr:to>
          <xdr:col>2</xdr:col>
          <xdr:colOff>247650</xdr:colOff>
          <xdr:row>29</xdr:row>
          <xdr:rowOff>19050</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02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25</xdr:row>
          <xdr:rowOff>190500</xdr:rowOff>
        </xdr:from>
        <xdr:to>
          <xdr:col>5</xdr:col>
          <xdr:colOff>0</xdr:colOff>
          <xdr:row>28</xdr:row>
          <xdr:rowOff>142875</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02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0</xdr:rowOff>
        </xdr:from>
        <xdr:to>
          <xdr:col>2</xdr:col>
          <xdr:colOff>1209675</xdr:colOff>
          <xdr:row>39</xdr:row>
          <xdr:rowOff>0</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02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220980</xdr:rowOff>
        </xdr:from>
        <xdr:to>
          <xdr:col>2</xdr:col>
          <xdr:colOff>1438275</xdr:colOff>
          <xdr:row>39</xdr:row>
          <xdr:rowOff>219075</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02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39</xdr:row>
          <xdr:rowOff>213360</xdr:rowOff>
        </xdr:from>
        <xdr:to>
          <xdr:col>2</xdr:col>
          <xdr:colOff>1247775</xdr:colOff>
          <xdr:row>40</xdr:row>
          <xdr:rowOff>219075</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02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38</xdr:row>
          <xdr:rowOff>7620</xdr:rowOff>
        </xdr:from>
        <xdr:to>
          <xdr:col>5</xdr:col>
          <xdr:colOff>0</xdr:colOff>
          <xdr:row>39</xdr:row>
          <xdr:rowOff>0</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02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38</xdr:row>
          <xdr:rowOff>228600</xdr:rowOff>
        </xdr:from>
        <xdr:to>
          <xdr:col>5</xdr:col>
          <xdr:colOff>0</xdr:colOff>
          <xdr:row>39</xdr:row>
          <xdr:rowOff>228600</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02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39</xdr:row>
          <xdr:rowOff>228600</xdr:rowOff>
        </xdr:from>
        <xdr:to>
          <xdr:col>5</xdr:col>
          <xdr:colOff>0</xdr:colOff>
          <xdr:row>40</xdr:row>
          <xdr:rowOff>228600</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02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40</xdr:row>
          <xdr:rowOff>220980</xdr:rowOff>
        </xdr:from>
        <xdr:to>
          <xdr:col>2</xdr:col>
          <xdr:colOff>85725</xdr:colOff>
          <xdr:row>41</xdr:row>
          <xdr:rowOff>228600</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02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38100</xdr:rowOff>
        </xdr:from>
        <xdr:to>
          <xdr:col>8</xdr:col>
          <xdr:colOff>533400</xdr:colOff>
          <xdr:row>38</xdr:row>
          <xdr:rowOff>228600</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02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906780</xdr:colOff>
          <xdr:row>39</xdr:row>
          <xdr:rowOff>121920</xdr:rowOff>
        </xdr:from>
        <xdr:to>
          <xdr:col>13</xdr:col>
          <xdr:colOff>0</xdr:colOff>
          <xdr:row>40</xdr:row>
          <xdr:rowOff>123825</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02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40</xdr:row>
          <xdr:rowOff>68580</xdr:rowOff>
        </xdr:from>
        <xdr:to>
          <xdr:col>12</xdr:col>
          <xdr:colOff>733425</xdr:colOff>
          <xdr:row>41</xdr:row>
          <xdr:rowOff>85725</xdr:rowOff>
        </xdr:to>
        <xdr:sp macro="" textlink="">
          <xdr:nvSpPr>
            <xdr:cNvPr id="86036" name="Check Box 20" hidden="1">
              <a:extLst>
                <a:ext uri="{63B3BB69-23CF-44E3-9099-C40C66FF867C}">
                  <a14:compatExt spid="_x0000_s86036"/>
                </a:ext>
                <a:ext uri="{FF2B5EF4-FFF2-40B4-BE49-F238E27FC236}">
                  <a16:creationId xmlns:a16="http://schemas.microsoft.com/office/drawing/2014/main" id="{00000000-0008-0000-02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906780</xdr:colOff>
          <xdr:row>41</xdr:row>
          <xdr:rowOff>38100</xdr:rowOff>
        </xdr:from>
        <xdr:to>
          <xdr:col>11</xdr:col>
          <xdr:colOff>38100</xdr:colOff>
          <xdr:row>42</xdr:row>
          <xdr:rowOff>47625</xdr:rowOff>
        </xdr:to>
        <xdr:sp macro="" textlink="">
          <xdr:nvSpPr>
            <xdr:cNvPr id="86037" name="Check Box 21" hidden="1">
              <a:extLst>
                <a:ext uri="{63B3BB69-23CF-44E3-9099-C40C66FF867C}">
                  <a14:compatExt spid="_x0000_s86037"/>
                </a:ext>
                <a:ext uri="{FF2B5EF4-FFF2-40B4-BE49-F238E27FC236}">
                  <a16:creationId xmlns:a16="http://schemas.microsoft.com/office/drawing/2014/main" id="{00000000-0008-0000-02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xdr:row>
          <xdr:rowOff>22860</xdr:rowOff>
        </xdr:from>
        <xdr:to>
          <xdr:col>9</xdr:col>
          <xdr:colOff>762000</xdr:colOff>
          <xdr:row>42</xdr:row>
          <xdr:rowOff>19050</xdr:rowOff>
        </xdr:to>
        <xdr:sp macro="" textlink="">
          <xdr:nvSpPr>
            <xdr:cNvPr id="86038" name="Check Box 22" hidden="1">
              <a:extLst>
                <a:ext uri="{63B3BB69-23CF-44E3-9099-C40C66FF867C}">
                  <a14:compatExt spid="_x0000_s86038"/>
                </a:ext>
                <a:ext uri="{FF2B5EF4-FFF2-40B4-BE49-F238E27FC236}">
                  <a16:creationId xmlns:a16="http://schemas.microsoft.com/office/drawing/2014/main" id="{00000000-0008-0000-02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会議や他職種連携におけるロボットの活用</a:t>
              </a:r>
            </a:p>
          </xdr:txBody>
        </xdr:sp>
        <xdr:clientData/>
      </xdr:twoCellAnchor>
    </mc:Choice>
    <mc:Fallback/>
  </mc:AlternateContent>
  <xdr:twoCellAnchor>
    <xdr:from>
      <xdr:col>6</xdr:col>
      <xdr:colOff>272144</xdr:colOff>
      <xdr:row>38</xdr:row>
      <xdr:rowOff>185057</xdr:rowOff>
    </xdr:from>
    <xdr:to>
      <xdr:col>14</xdr:col>
      <xdr:colOff>421821</xdr:colOff>
      <xdr:row>39</xdr:row>
      <xdr:rowOff>190500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218465" y="11342914"/>
          <a:ext cx="6109606" cy="250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（利用者の自立支援、社会参加・</a:t>
          </a:r>
          <a:r>
            <a:rPr kumimoji="1" lang="ja-JP" altLang="en-US" sz="800" baseline="0"/>
            <a:t>コミュニケーション</a:t>
          </a:r>
          <a:r>
            <a:rPr kumimoji="1" lang="ja-JP" altLang="en-US" sz="800"/>
            <a:t>機会の増加に向けたケアの実施、根拠に基づいた支援の実施等）</a:t>
          </a:r>
        </a:p>
      </xdr:txBody>
    </xdr:sp>
    <xdr:clientData/>
  </xdr:twoCellAnchor>
  <xdr:twoCellAnchor>
    <xdr:from>
      <xdr:col>0</xdr:col>
      <xdr:colOff>219075</xdr:colOff>
      <xdr:row>80</xdr:row>
      <xdr:rowOff>9524</xdr:rowOff>
    </xdr:from>
    <xdr:to>
      <xdr:col>7</xdr:col>
      <xdr:colOff>81643</xdr:colOff>
      <xdr:row>85</xdr:row>
      <xdr:rowOff>81642</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219075" y="18087974"/>
          <a:ext cx="6120493" cy="815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a:t>
          </a:r>
          <a:r>
            <a:rPr kumimoji="1" lang="ja-JP" altLang="en-US" sz="1100"/>
            <a:t>　入眠起床支援、利用者とのコミュニケーション、訴えの把握、日常生活の支援</a:t>
          </a:r>
          <a:endParaRPr kumimoji="1" lang="en-US" altLang="ja-JP" sz="1100"/>
        </a:p>
        <a:p>
          <a:r>
            <a:rPr kumimoji="1" lang="en-US" altLang="ja-JP" sz="1100"/>
            <a:t>※2</a:t>
          </a:r>
          <a:r>
            <a:rPr kumimoji="1" lang="ja-JP" altLang="en-US" sz="1100"/>
            <a:t>　徘徊、不潔行為、昼夜逆転等に対する対応等</a:t>
          </a:r>
          <a:endParaRPr kumimoji="1" lang="en-US" altLang="ja-JP" sz="1100"/>
        </a:p>
        <a:p>
          <a:r>
            <a:rPr kumimoji="1" lang="en-US" altLang="ja-JP" sz="1100"/>
            <a:t>※3</a:t>
          </a:r>
          <a:r>
            <a:rPr kumimoji="1" lang="ja-JP" altLang="en-US" sz="1100"/>
            <a:t>　利用者に関する記録等の作成、勤務票等の作成、申し送り、文書検索等</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0</xdr:col>
          <xdr:colOff>99060</xdr:colOff>
          <xdr:row>21</xdr:row>
          <xdr:rowOff>381000</xdr:rowOff>
        </xdr:from>
        <xdr:to>
          <xdr:col>1</xdr:col>
          <xdr:colOff>133350</xdr:colOff>
          <xdr:row>23</xdr:row>
          <xdr:rowOff>9525</xdr:rowOff>
        </xdr:to>
        <xdr:sp macro="" textlink="">
          <xdr:nvSpPr>
            <xdr:cNvPr id="86039" name="Check Box 23" hidden="1">
              <a:extLst>
                <a:ext uri="{63B3BB69-23CF-44E3-9099-C40C66FF867C}">
                  <a14:compatExt spid="_x0000_s86039"/>
                </a:ext>
                <a:ext uri="{FF2B5EF4-FFF2-40B4-BE49-F238E27FC236}">
                  <a16:creationId xmlns:a16="http://schemas.microsoft.com/office/drawing/2014/main" id="{00000000-0008-0000-0200-00001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28</xdr:row>
          <xdr:rowOff>7620</xdr:rowOff>
        </xdr:from>
        <xdr:to>
          <xdr:col>5</xdr:col>
          <xdr:colOff>0</xdr:colOff>
          <xdr:row>29</xdr:row>
          <xdr:rowOff>47625</xdr:rowOff>
        </xdr:to>
        <xdr:sp macro="" textlink="">
          <xdr:nvSpPr>
            <xdr:cNvPr id="86042" name="Check Box 26" hidden="1">
              <a:extLst>
                <a:ext uri="{63B3BB69-23CF-44E3-9099-C40C66FF867C}">
                  <a14:compatExt spid="_x0000_s86042"/>
                </a:ext>
                <a:ext uri="{FF2B5EF4-FFF2-40B4-BE49-F238E27FC236}">
                  <a16:creationId xmlns:a16="http://schemas.microsoft.com/office/drawing/2014/main" id="{00000000-0008-0000-0200-00001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518160</xdr:colOff>
          <xdr:row>27</xdr:row>
          <xdr:rowOff>160020</xdr:rowOff>
        </xdr:from>
        <xdr:to>
          <xdr:col>8</xdr:col>
          <xdr:colOff>200025</xdr:colOff>
          <xdr:row>29</xdr:row>
          <xdr:rowOff>19050</xdr:rowOff>
        </xdr:to>
        <xdr:sp macro="" textlink="">
          <xdr:nvSpPr>
            <xdr:cNvPr id="86043" name="Check Box 27" hidden="1">
              <a:extLst>
                <a:ext uri="{63B3BB69-23CF-44E3-9099-C40C66FF867C}">
                  <a14:compatExt spid="_x0000_s86043"/>
                </a:ext>
                <a:ext uri="{FF2B5EF4-FFF2-40B4-BE49-F238E27FC236}">
                  <a16:creationId xmlns:a16="http://schemas.microsoft.com/office/drawing/2014/main" id="{00000000-0008-0000-0200-00001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39</xdr:row>
          <xdr:rowOff>83820</xdr:rowOff>
        </xdr:from>
        <xdr:to>
          <xdr:col>9</xdr:col>
          <xdr:colOff>485775</xdr:colOff>
          <xdr:row>40</xdr:row>
          <xdr:rowOff>95250</xdr:rowOff>
        </xdr:to>
        <xdr:sp macro="" textlink="">
          <xdr:nvSpPr>
            <xdr:cNvPr id="86047" name="Check Box 31" hidden="1">
              <a:extLst>
                <a:ext uri="{63B3BB69-23CF-44E3-9099-C40C66FF867C}">
                  <a14:compatExt spid="_x0000_s86047"/>
                </a:ext>
                <a:ext uri="{FF2B5EF4-FFF2-40B4-BE49-F238E27FC236}">
                  <a16:creationId xmlns:a16="http://schemas.microsoft.com/office/drawing/2014/main" id="{00000000-0008-0000-0200-00001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xdr:row>
          <xdr:rowOff>60960</xdr:rowOff>
        </xdr:from>
        <xdr:to>
          <xdr:col>8</xdr:col>
          <xdr:colOff>666750</xdr:colOff>
          <xdr:row>41</xdr:row>
          <xdr:rowOff>38100</xdr:rowOff>
        </xdr:to>
        <xdr:sp macro="" textlink="">
          <xdr:nvSpPr>
            <xdr:cNvPr id="86049" name="Check Box 33" hidden="1">
              <a:extLst>
                <a:ext uri="{63B3BB69-23CF-44E3-9099-C40C66FF867C}">
                  <a14:compatExt spid="_x0000_s86049"/>
                </a:ext>
                <a:ext uri="{FF2B5EF4-FFF2-40B4-BE49-F238E27FC236}">
                  <a16:creationId xmlns:a16="http://schemas.microsoft.com/office/drawing/2014/main" id="{00000000-0008-0000-0200-00002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244928</xdr:colOff>
      <xdr:row>24</xdr:row>
      <xdr:rowOff>81642</xdr:rowOff>
    </xdr:from>
    <xdr:to>
      <xdr:col>17</xdr:col>
      <xdr:colOff>136070</xdr:colOff>
      <xdr:row>29</xdr:row>
      <xdr:rowOff>571500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44928" y="6041571"/>
          <a:ext cx="8640535" cy="171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rPr>
            <a:t>機器の導入経費（購入費用及び初期設定費用）と認められない経費は対象外とする。</a:t>
          </a:r>
          <a:endParaRPr kumimoji="1" lang="en-US" altLang="ja-JP" sz="1200">
            <a:solidFill>
              <a:schemeClr val="tx1"/>
            </a:solidFill>
          </a:endParaRPr>
        </a:p>
        <a:p>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対象外となる経費の例</a:t>
          </a:r>
          <a:r>
            <a:rPr kumimoji="1" lang="en-US" altLang="ja-JP" sz="1200">
              <a:solidFill>
                <a:schemeClr val="tx1"/>
              </a:solidFill>
            </a:rPr>
            <a:t>】</a:t>
          </a:r>
        </a:p>
        <a:p>
          <a:r>
            <a:rPr kumimoji="1" lang="ja-JP" altLang="en-US" sz="1200">
              <a:solidFill>
                <a:schemeClr val="tx1"/>
              </a:solidFill>
            </a:rPr>
            <a:t>　・</a:t>
          </a:r>
          <a:r>
            <a:rPr kumimoji="1" lang="en-US" altLang="ja-JP" sz="1200">
              <a:solidFill>
                <a:schemeClr val="tx1"/>
              </a:solidFill>
            </a:rPr>
            <a:t>Wi-Fi</a:t>
          </a:r>
          <a:r>
            <a:rPr kumimoji="1" lang="ja-JP" altLang="en-US" sz="1200">
              <a:solidFill>
                <a:schemeClr val="tx1"/>
              </a:solidFill>
            </a:rPr>
            <a:t>工事等通信環境整備に要する経費</a:t>
          </a:r>
          <a:endParaRPr kumimoji="1" lang="en-US" altLang="ja-JP" sz="1200">
            <a:solidFill>
              <a:schemeClr val="tx1"/>
            </a:solidFill>
          </a:endParaRPr>
        </a:p>
        <a:p>
          <a:r>
            <a:rPr kumimoji="1" lang="ja-JP" altLang="en-US" sz="1200">
              <a:solidFill>
                <a:schemeClr val="tx1"/>
              </a:solidFill>
            </a:rPr>
            <a:t>　・機器の配送料</a:t>
          </a:r>
          <a:endParaRPr kumimoji="1" lang="en-US" altLang="ja-JP" sz="1200">
            <a:solidFill>
              <a:schemeClr val="tx1"/>
            </a:solidFill>
          </a:endParaRPr>
        </a:p>
        <a:p>
          <a:r>
            <a:rPr kumimoji="1" lang="ja-JP" altLang="en-US" sz="1200">
              <a:solidFill>
                <a:schemeClr val="tx1"/>
              </a:solidFill>
            </a:rPr>
            <a:t>　・</a:t>
          </a:r>
          <a:r>
            <a:rPr kumimoji="1" lang="en-US" altLang="ja-JP" sz="1200">
              <a:solidFill>
                <a:schemeClr val="tx1"/>
              </a:solidFill>
            </a:rPr>
            <a:t>PC</a:t>
          </a:r>
          <a:r>
            <a:rPr kumimoji="1" lang="ja-JP" altLang="en-US" sz="1200">
              <a:solidFill>
                <a:schemeClr val="tx1"/>
              </a:solidFill>
            </a:rPr>
            <a:t>、タブレット及びその付属品</a:t>
          </a:r>
          <a:endParaRPr kumimoji="1" lang="en-US" altLang="ja-JP" sz="1200">
            <a:solidFill>
              <a:schemeClr val="tx1"/>
            </a:solidFill>
          </a:endParaRPr>
        </a:p>
        <a:p>
          <a:r>
            <a:rPr kumimoji="1" lang="ja-JP" altLang="en-US" sz="1200">
              <a:solidFill>
                <a:schemeClr val="tx1"/>
              </a:solidFill>
            </a:rPr>
            <a:t>　・工事費（設置費は可能）</a:t>
          </a:r>
          <a:endParaRPr kumimoji="1" lang="en-US" altLang="ja-JP" sz="12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207645</xdr:colOff>
      <xdr:row>10</xdr:row>
      <xdr:rowOff>9527</xdr:rowOff>
    </xdr:from>
    <xdr:to>
      <xdr:col>9</xdr:col>
      <xdr:colOff>512444</xdr:colOff>
      <xdr:row>13</xdr:row>
      <xdr:rowOff>169546</xdr:rowOff>
    </xdr:to>
    <xdr:sp macro="" textlink="">
      <xdr:nvSpPr>
        <xdr:cNvPr id="2" name="正方形/長方形 1">
          <a:extLst>
            <a:ext uri="{FF2B5EF4-FFF2-40B4-BE49-F238E27FC236}">
              <a16:creationId xmlns:a16="http://schemas.microsoft.com/office/drawing/2014/main" id="{29895DF0-2FF5-41C4-BB60-64E7A5443D5B}"/>
            </a:ext>
          </a:extLst>
        </xdr:cNvPr>
        <xdr:cNvSpPr/>
      </xdr:nvSpPr>
      <xdr:spPr>
        <a:xfrm>
          <a:off x="4326255" y="1725932"/>
          <a:ext cx="2362199" cy="67627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＜補助対象＞</a:t>
          </a:r>
          <a:endParaRPr kumimoji="1" lang="en-US" altLang="ja-JP" sz="1100"/>
        </a:p>
        <a:p>
          <a:pPr algn="l"/>
          <a:r>
            <a:rPr kumimoji="1" lang="ja-JP" altLang="en-US" sz="1100"/>
            <a:t>別紙１－１、別紙１－３において</a:t>
          </a:r>
          <a:endParaRPr kumimoji="1" lang="en-US" altLang="ja-JP" sz="1100"/>
        </a:p>
        <a:p>
          <a:pPr algn="l"/>
          <a:r>
            <a:rPr kumimoji="1" lang="ja-JP" altLang="en-US" sz="1100"/>
            <a:t>導入経費として記入する額</a:t>
          </a:r>
        </a:p>
      </xdr:txBody>
    </xdr:sp>
    <xdr:clientData/>
  </xdr:twoCellAnchor>
  <xdr:twoCellAnchor>
    <xdr:from>
      <xdr:col>5</xdr:col>
      <xdr:colOff>19050</xdr:colOff>
      <xdr:row>7</xdr:row>
      <xdr:rowOff>28575</xdr:rowOff>
    </xdr:from>
    <xdr:to>
      <xdr:col>6</xdr:col>
      <xdr:colOff>95250</xdr:colOff>
      <xdr:row>16</xdr:row>
      <xdr:rowOff>0</xdr:rowOff>
    </xdr:to>
    <xdr:sp macro="" textlink="">
      <xdr:nvSpPr>
        <xdr:cNvPr id="3" name="右中かっこ 2">
          <a:extLst>
            <a:ext uri="{FF2B5EF4-FFF2-40B4-BE49-F238E27FC236}">
              <a16:creationId xmlns:a16="http://schemas.microsoft.com/office/drawing/2014/main" id="{515A3558-7FF1-4BC9-8B9B-0AAF503A7014}"/>
            </a:ext>
          </a:extLst>
        </xdr:cNvPr>
        <xdr:cNvSpPr/>
      </xdr:nvSpPr>
      <xdr:spPr>
        <a:xfrm>
          <a:off x="3444240" y="1226820"/>
          <a:ext cx="762000" cy="15163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36195</xdr:colOff>
      <xdr:row>16</xdr:row>
      <xdr:rowOff>0</xdr:rowOff>
    </xdr:from>
    <xdr:to>
      <xdr:col>6</xdr:col>
      <xdr:colOff>112395</xdr:colOff>
      <xdr:row>23</xdr:row>
      <xdr:rowOff>190500</xdr:rowOff>
    </xdr:to>
    <xdr:sp macro="" textlink="">
      <xdr:nvSpPr>
        <xdr:cNvPr id="4" name="右中かっこ 3">
          <a:extLst>
            <a:ext uri="{FF2B5EF4-FFF2-40B4-BE49-F238E27FC236}">
              <a16:creationId xmlns:a16="http://schemas.microsoft.com/office/drawing/2014/main" id="{5F3F8CD6-2FDC-461F-B9A0-0F2BA7E97379}"/>
            </a:ext>
          </a:extLst>
        </xdr:cNvPr>
        <xdr:cNvSpPr/>
      </xdr:nvSpPr>
      <xdr:spPr>
        <a:xfrm>
          <a:off x="3465195" y="2743200"/>
          <a:ext cx="762000" cy="13716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226695</xdr:colOff>
      <xdr:row>18</xdr:row>
      <xdr:rowOff>9525</xdr:rowOff>
    </xdr:from>
    <xdr:to>
      <xdr:col>9</xdr:col>
      <xdr:colOff>527684</xdr:colOff>
      <xdr:row>20</xdr:row>
      <xdr:rowOff>188594</xdr:rowOff>
    </xdr:to>
    <xdr:sp macro="" textlink="">
      <xdr:nvSpPr>
        <xdr:cNvPr id="5" name="正方形/長方形 4">
          <a:extLst>
            <a:ext uri="{FF2B5EF4-FFF2-40B4-BE49-F238E27FC236}">
              <a16:creationId xmlns:a16="http://schemas.microsoft.com/office/drawing/2014/main" id="{33A6A5DB-C710-4C28-879C-8328A7951E05}"/>
            </a:ext>
          </a:extLst>
        </xdr:cNvPr>
        <xdr:cNvSpPr/>
      </xdr:nvSpPr>
      <xdr:spPr>
        <a:xfrm>
          <a:off x="4341495" y="3097530"/>
          <a:ext cx="2356484" cy="5010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＜補助対象外＞</a:t>
          </a:r>
          <a:endParaRPr kumimoji="1" lang="en-US" altLang="ja-JP" sz="1100"/>
        </a:p>
        <a:p>
          <a:pPr algn="l"/>
          <a:r>
            <a:rPr kumimoji="1" lang="ja-JP" altLang="en-US" sz="1100"/>
            <a:t>事業者が全額負担するもの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281940</xdr:colOff>
      <xdr:row>20</xdr:row>
      <xdr:rowOff>91440</xdr:rowOff>
    </xdr:from>
    <xdr:to>
      <xdr:col>4</xdr:col>
      <xdr:colOff>1840230</xdr:colOff>
      <xdr:row>23</xdr:row>
      <xdr:rowOff>38100</xdr:rowOff>
    </xdr:to>
    <xdr:sp macro="" textlink="">
      <xdr:nvSpPr>
        <xdr:cNvPr id="2" name="吹き出し: 四角形 1">
          <a:extLst>
            <a:ext uri="{FF2B5EF4-FFF2-40B4-BE49-F238E27FC236}">
              <a16:creationId xmlns:a16="http://schemas.microsoft.com/office/drawing/2014/main" id="{594D1CFA-CC7E-4272-8BC6-984AF263B1E3}"/>
            </a:ext>
          </a:extLst>
        </xdr:cNvPr>
        <xdr:cNvSpPr/>
      </xdr:nvSpPr>
      <xdr:spPr>
        <a:xfrm>
          <a:off x="3028950" y="3524250"/>
          <a:ext cx="396240" cy="457200"/>
        </a:xfrm>
        <a:prstGeom prst="wedgeRectCallout">
          <a:avLst>
            <a:gd name="adj1" fmla="val -66296"/>
            <a:gd name="adj2" fmla="val 33043"/>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見積書の合計金額と</a:t>
          </a:r>
          <a:endParaRPr kumimoji="1" lang="en-US" altLang="ja-JP" sz="1100"/>
        </a:p>
        <a:p>
          <a:pPr algn="l"/>
          <a:r>
            <a:rPr kumimoji="1" lang="ja-JP" altLang="en-US" sz="1100"/>
            <a:t>一致すること。</a:t>
          </a:r>
        </a:p>
      </xdr:txBody>
    </xdr:sp>
    <xdr:clientData/>
  </xdr:twoCellAnchor>
  <xdr:twoCellAnchor>
    <xdr:from>
      <xdr:col>6</xdr:col>
      <xdr:colOff>207645</xdr:colOff>
      <xdr:row>8</xdr:row>
      <xdr:rowOff>9527</xdr:rowOff>
    </xdr:from>
    <xdr:to>
      <xdr:col>9</xdr:col>
      <xdr:colOff>512444</xdr:colOff>
      <xdr:row>11</xdr:row>
      <xdr:rowOff>169546</xdr:rowOff>
    </xdr:to>
    <xdr:sp macro="" textlink="">
      <xdr:nvSpPr>
        <xdr:cNvPr id="3" name="正方形/長方形 2">
          <a:extLst>
            <a:ext uri="{FF2B5EF4-FFF2-40B4-BE49-F238E27FC236}">
              <a16:creationId xmlns:a16="http://schemas.microsoft.com/office/drawing/2014/main" id="{E1A0ACE6-3B28-40F3-A8CD-98FA70A2E8D1}"/>
            </a:ext>
          </a:extLst>
        </xdr:cNvPr>
        <xdr:cNvSpPr/>
      </xdr:nvSpPr>
      <xdr:spPr>
        <a:xfrm>
          <a:off x="4326255" y="1383032"/>
          <a:ext cx="2362199" cy="67627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＜補助対象＞</a:t>
          </a:r>
          <a:endParaRPr kumimoji="1" lang="en-US" altLang="ja-JP" sz="1100"/>
        </a:p>
        <a:p>
          <a:pPr algn="l"/>
          <a:r>
            <a:rPr kumimoji="1" lang="ja-JP" altLang="en-US" sz="1100"/>
            <a:t>別紙１－１、別紙１－３において</a:t>
          </a:r>
          <a:endParaRPr kumimoji="1" lang="en-US" altLang="ja-JP" sz="1100"/>
        </a:p>
        <a:p>
          <a:pPr algn="l"/>
          <a:r>
            <a:rPr kumimoji="1" lang="ja-JP" altLang="en-US" sz="1100"/>
            <a:t>導入経費として記入する額</a:t>
          </a:r>
        </a:p>
      </xdr:txBody>
    </xdr:sp>
    <xdr:clientData/>
  </xdr:twoCellAnchor>
  <xdr:twoCellAnchor>
    <xdr:from>
      <xdr:col>5</xdr:col>
      <xdr:colOff>19050</xdr:colOff>
      <xdr:row>5</xdr:row>
      <xdr:rowOff>28575</xdr:rowOff>
    </xdr:from>
    <xdr:to>
      <xdr:col>6</xdr:col>
      <xdr:colOff>95250</xdr:colOff>
      <xdr:row>14</xdr:row>
      <xdr:rowOff>0</xdr:rowOff>
    </xdr:to>
    <xdr:sp macro="" textlink="">
      <xdr:nvSpPr>
        <xdr:cNvPr id="4" name="右中かっこ 3">
          <a:extLst>
            <a:ext uri="{FF2B5EF4-FFF2-40B4-BE49-F238E27FC236}">
              <a16:creationId xmlns:a16="http://schemas.microsoft.com/office/drawing/2014/main" id="{9C1ADCAE-21C2-4F66-A089-3B9DC8CDD50D}"/>
            </a:ext>
          </a:extLst>
        </xdr:cNvPr>
        <xdr:cNvSpPr/>
      </xdr:nvSpPr>
      <xdr:spPr>
        <a:xfrm>
          <a:off x="3444240" y="883920"/>
          <a:ext cx="762000" cy="15163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36195</xdr:colOff>
      <xdr:row>14</xdr:row>
      <xdr:rowOff>0</xdr:rowOff>
    </xdr:from>
    <xdr:to>
      <xdr:col>6</xdr:col>
      <xdr:colOff>112395</xdr:colOff>
      <xdr:row>21</xdr:row>
      <xdr:rowOff>190500</xdr:rowOff>
    </xdr:to>
    <xdr:sp macro="" textlink="">
      <xdr:nvSpPr>
        <xdr:cNvPr id="5" name="右中かっこ 4">
          <a:extLst>
            <a:ext uri="{FF2B5EF4-FFF2-40B4-BE49-F238E27FC236}">
              <a16:creationId xmlns:a16="http://schemas.microsoft.com/office/drawing/2014/main" id="{2003FF8F-DB1C-4690-9B55-B24BE16E1D0B}"/>
            </a:ext>
          </a:extLst>
        </xdr:cNvPr>
        <xdr:cNvSpPr/>
      </xdr:nvSpPr>
      <xdr:spPr>
        <a:xfrm>
          <a:off x="3465195" y="2400300"/>
          <a:ext cx="762000" cy="13716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226695</xdr:colOff>
      <xdr:row>16</xdr:row>
      <xdr:rowOff>9525</xdr:rowOff>
    </xdr:from>
    <xdr:to>
      <xdr:col>9</xdr:col>
      <xdr:colOff>527684</xdr:colOff>
      <xdr:row>18</xdr:row>
      <xdr:rowOff>188594</xdr:rowOff>
    </xdr:to>
    <xdr:sp macro="" textlink="">
      <xdr:nvSpPr>
        <xdr:cNvPr id="6" name="正方形/長方形 5">
          <a:extLst>
            <a:ext uri="{FF2B5EF4-FFF2-40B4-BE49-F238E27FC236}">
              <a16:creationId xmlns:a16="http://schemas.microsoft.com/office/drawing/2014/main" id="{A2934292-2276-4D39-9A17-00E9D5CA875D}"/>
            </a:ext>
          </a:extLst>
        </xdr:cNvPr>
        <xdr:cNvSpPr/>
      </xdr:nvSpPr>
      <xdr:spPr>
        <a:xfrm>
          <a:off x="4341495" y="2754630"/>
          <a:ext cx="2356484" cy="5010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＜補助対象外＞</a:t>
          </a:r>
          <a:endParaRPr kumimoji="1" lang="en-US" altLang="ja-JP" sz="1100"/>
        </a:p>
        <a:p>
          <a:pPr algn="l"/>
          <a:r>
            <a:rPr kumimoji="1" lang="ja-JP" altLang="en-US" sz="1100"/>
            <a:t>事業者が全額負担するもの</a:t>
          </a:r>
        </a:p>
      </xdr:txBody>
    </xdr:sp>
    <xdr:clientData/>
  </xdr:twoCellAnchor>
  <xdr:twoCellAnchor>
    <xdr:from>
      <xdr:col>3</xdr:col>
      <xdr:colOff>1202055</xdr:colOff>
      <xdr:row>9</xdr:row>
      <xdr:rowOff>28575</xdr:rowOff>
    </xdr:from>
    <xdr:to>
      <xdr:col>4</xdr:col>
      <xdr:colOff>2030730</xdr:colOff>
      <xdr:row>10</xdr:row>
      <xdr:rowOff>140970</xdr:rowOff>
    </xdr:to>
    <xdr:sp macro="" textlink="">
      <xdr:nvSpPr>
        <xdr:cNvPr id="7" name="吹き出し: 四角形 6">
          <a:extLst>
            <a:ext uri="{FF2B5EF4-FFF2-40B4-BE49-F238E27FC236}">
              <a16:creationId xmlns:a16="http://schemas.microsoft.com/office/drawing/2014/main" id="{CCF1F2EF-7A67-4F16-8E4F-F4281B168833}"/>
            </a:ext>
          </a:extLst>
        </xdr:cNvPr>
        <xdr:cNvSpPr/>
      </xdr:nvSpPr>
      <xdr:spPr>
        <a:xfrm>
          <a:off x="2741295" y="1569720"/>
          <a:ext cx="683895" cy="283845"/>
        </a:xfrm>
        <a:prstGeom prst="wedgeRectCallout">
          <a:avLst>
            <a:gd name="adj1" fmla="val 13179"/>
            <a:gd name="adj2" fmla="val -249658"/>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付属品も一体的に本体として計上</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x14ac:dyDescent="0.2"/>
  <sheetData/>
  <phoneticPr fontId="1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E3FD5-3960-48F7-B4F6-180CEEBD614E}">
  <sheetPr>
    <tabColor rgb="FFC00000"/>
    <pageSetUpPr fitToPage="1"/>
  </sheetPr>
  <dimension ref="A1:AE58"/>
  <sheetViews>
    <sheetView showGridLines="0" showZeros="0" tabSelected="1" view="pageBreakPreview" zoomScale="55" zoomScaleNormal="55" zoomScaleSheetLayoutView="55" workbookViewId="0">
      <selection activeCell="L8" sqref="L8"/>
    </sheetView>
  </sheetViews>
  <sheetFormatPr defaultColWidth="8" defaultRowHeight="14.4" x14ac:dyDescent="0.2"/>
  <cols>
    <col min="1" max="1" width="13.33203125" style="1" customWidth="1"/>
    <col min="2" max="2" width="10.88671875" style="1" customWidth="1"/>
    <col min="3" max="3" width="28" style="1" bestFit="1" customWidth="1"/>
    <col min="4" max="4" width="25.33203125" style="1" customWidth="1"/>
    <col min="5" max="5" width="32.88671875" style="1" customWidth="1"/>
    <col min="6" max="6" width="38.109375" style="1" hidden="1" customWidth="1"/>
    <col min="7" max="7" width="25.6640625" style="2" customWidth="1"/>
    <col min="8" max="8" width="30.6640625" style="2" bestFit="1" customWidth="1"/>
    <col min="9" max="9" width="17.6640625" style="2" bestFit="1" customWidth="1"/>
    <col min="10" max="10" width="12" style="2" bestFit="1" customWidth="1"/>
    <col min="11" max="11" width="20.109375" style="2" bestFit="1" customWidth="1"/>
    <col min="12" max="12" width="26.77734375" style="2" bestFit="1" customWidth="1"/>
    <col min="13" max="13" width="32.88671875" style="2" customWidth="1"/>
    <col min="14" max="14" width="32.109375" style="2" bestFit="1" customWidth="1"/>
    <col min="15" max="15" width="17.6640625" style="2" bestFit="1" customWidth="1"/>
    <col min="16" max="16" width="28.33203125" style="1" bestFit="1" customWidth="1"/>
    <col min="17" max="17" width="35.33203125" style="1" customWidth="1"/>
    <col min="18" max="18" width="26.6640625" style="1" customWidth="1"/>
    <col min="19" max="28" width="8" style="1"/>
    <col min="29" max="29" width="3.33203125" style="1" customWidth="1"/>
    <col min="30" max="30" width="11" style="1" hidden="1" customWidth="1"/>
    <col min="31" max="31" width="11.6640625" style="1" hidden="1" customWidth="1"/>
    <col min="32" max="32" width="15.88671875" style="1" customWidth="1"/>
    <col min="33" max="256" width="8" style="1"/>
    <col min="257" max="257" width="15.6640625" style="1" customWidth="1"/>
    <col min="258" max="258" width="13.109375" style="1" customWidth="1"/>
    <col min="259" max="259" width="28" style="1" bestFit="1" customWidth="1"/>
    <col min="260" max="260" width="25.33203125" style="1" customWidth="1"/>
    <col min="261" max="261" width="32.88671875" style="1" customWidth="1"/>
    <col min="262" max="262" width="0" style="1" hidden="1" customWidth="1"/>
    <col min="263" max="263" width="25.6640625" style="1" customWidth="1"/>
    <col min="264" max="264" width="30.6640625" style="1" bestFit="1" customWidth="1"/>
    <col min="265" max="265" width="17.6640625" style="1" bestFit="1" customWidth="1"/>
    <col min="266" max="266" width="12" style="1" bestFit="1" customWidth="1"/>
    <col min="267" max="267" width="28.109375" style="1" bestFit="1" customWidth="1"/>
    <col min="268" max="268" width="26.77734375" style="1" bestFit="1" customWidth="1"/>
    <col min="269" max="269" width="32.88671875" style="1" customWidth="1"/>
    <col min="270" max="270" width="32.109375" style="1" bestFit="1" customWidth="1"/>
    <col min="271" max="271" width="17.6640625" style="1" bestFit="1" customWidth="1"/>
    <col min="272" max="272" width="28.33203125" style="1" bestFit="1" customWidth="1"/>
    <col min="273" max="273" width="29.88671875" style="1" customWidth="1"/>
    <col min="274" max="274" width="23.6640625" style="1" customWidth="1"/>
    <col min="275" max="284" width="8" style="1"/>
    <col min="285" max="288" width="0" style="1" hidden="1" customWidth="1"/>
    <col min="289" max="512" width="8" style="1"/>
    <col min="513" max="513" width="15.6640625" style="1" customWidth="1"/>
    <col min="514" max="514" width="13.109375" style="1" customWidth="1"/>
    <col min="515" max="515" width="28" style="1" bestFit="1" customWidth="1"/>
    <col min="516" max="516" width="25.33203125" style="1" customWidth="1"/>
    <col min="517" max="517" width="32.88671875" style="1" customWidth="1"/>
    <col min="518" max="518" width="0" style="1" hidden="1" customWidth="1"/>
    <col min="519" max="519" width="25.6640625" style="1" customWidth="1"/>
    <col min="520" max="520" width="30.6640625" style="1" bestFit="1" customWidth="1"/>
    <col min="521" max="521" width="17.6640625" style="1" bestFit="1" customWidth="1"/>
    <col min="522" max="522" width="12" style="1" bestFit="1" customWidth="1"/>
    <col min="523" max="523" width="28.109375" style="1" bestFit="1" customWidth="1"/>
    <col min="524" max="524" width="26.77734375" style="1" bestFit="1" customWidth="1"/>
    <col min="525" max="525" width="32.88671875" style="1" customWidth="1"/>
    <col min="526" max="526" width="32.109375" style="1" bestFit="1" customWidth="1"/>
    <col min="527" max="527" width="17.6640625" style="1" bestFit="1" customWidth="1"/>
    <col min="528" max="528" width="28.33203125" style="1" bestFit="1" customWidth="1"/>
    <col min="529" max="529" width="29.88671875" style="1" customWidth="1"/>
    <col min="530" max="530" width="23.6640625" style="1" customWidth="1"/>
    <col min="531" max="540" width="8" style="1"/>
    <col min="541" max="544" width="0" style="1" hidden="1" customWidth="1"/>
    <col min="545" max="768" width="8" style="1"/>
    <col min="769" max="769" width="15.6640625" style="1" customWidth="1"/>
    <col min="770" max="770" width="13.109375" style="1" customWidth="1"/>
    <col min="771" max="771" width="28" style="1" bestFit="1" customWidth="1"/>
    <col min="772" max="772" width="25.33203125" style="1" customWidth="1"/>
    <col min="773" max="773" width="32.88671875" style="1" customWidth="1"/>
    <col min="774" max="774" width="0" style="1" hidden="1" customWidth="1"/>
    <col min="775" max="775" width="25.6640625" style="1" customWidth="1"/>
    <col min="776" max="776" width="30.6640625" style="1" bestFit="1" customWidth="1"/>
    <col min="777" max="777" width="17.6640625" style="1" bestFit="1" customWidth="1"/>
    <col min="778" max="778" width="12" style="1" bestFit="1" customWidth="1"/>
    <col min="779" max="779" width="28.109375" style="1" bestFit="1" customWidth="1"/>
    <col min="780" max="780" width="26.77734375" style="1" bestFit="1" customWidth="1"/>
    <col min="781" max="781" width="32.88671875" style="1" customWidth="1"/>
    <col min="782" max="782" width="32.109375" style="1" bestFit="1" customWidth="1"/>
    <col min="783" max="783" width="17.6640625" style="1" bestFit="1" customWidth="1"/>
    <col min="784" max="784" width="28.33203125" style="1" bestFit="1" customWidth="1"/>
    <col min="785" max="785" width="29.88671875" style="1" customWidth="1"/>
    <col min="786" max="786" width="23.6640625" style="1" customWidth="1"/>
    <col min="787" max="796" width="8" style="1"/>
    <col min="797" max="800" width="0" style="1" hidden="1" customWidth="1"/>
    <col min="801" max="1024" width="8" style="1"/>
    <col min="1025" max="1025" width="15.6640625" style="1" customWidth="1"/>
    <col min="1026" max="1026" width="13.109375" style="1" customWidth="1"/>
    <col min="1027" max="1027" width="28" style="1" bestFit="1" customWidth="1"/>
    <col min="1028" max="1028" width="25.33203125" style="1" customWidth="1"/>
    <col min="1029" max="1029" width="32.88671875" style="1" customWidth="1"/>
    <col min="1030" max="1030" width="0" style="1" hidden="1" customWidth="1"/>
    <col min="1031" max="1031" width="25.6640625" style="1" customWidth="1"/>
    <col min="1032" max="1032" width="30.6640625" style="1" bestFit="1" customWidth="1"/>
    <col min="1033" max="1033" width="17.6640625" style="1" bestFit="1" customWidth="1"/>
    <col min="1034" max="1034" width="12" style="1" bestFit="1" customWidth="1"/>
    <col min="1035" max="1035" width="28.109375" style="1" bestFit="1" customWidth="1"/>
    <col min="1036" max="1036" width="26.77734375" style="1" bestFit="1" customWidth="1"/>
    <col min="1037" max="1037" width="32.88671875" style="1" customWidth="1"/>
    <col min="1038" max="1038" width="32.109375" style="1" bestFit="1" customWidth="1"/>
    <col min="1039" max="1039" width="17.6640625" style="1" bestFit="1" customWidth="1"/>
    <col min="1040" max="1040" width="28.33203125" style="1" bestFit="1" customWidth="1"/>
    <col min="1041" max="1041" width="29.88671875" style="1" customWidth="1"/>
    <col min="1042" max="1042" width="23.6640625" style="1" customWidth="1"/>
    <col min="1043" max="1052" width="8" style="1"/>
    <col min="1053" max="1056" width="0" style="1" hidden="1" customWidth="1"/>
    <col min="1057" max="1280" width="8" style="1"/>
    <col min="1281" max="1281" width="15.6640625" style="1" customWidth="1"/>
    <col min="1282" max="1282" width="13.109375" style="1" customWidth="1"/>
    <col min="1283" max="1283" width="28" style="1" bestFit="1" customWidth="1"/>
    <col min="1284" max="1284" width="25.33203125" style="1" customWidth="1"/>
    <col min="1285" max="1285" width="32.88671875" style="1" customWidth="1"/>
    <col min="1286" max="1286" width="0" style="1" hidden="1" customWidth="1"/>
    <col min="1287" max="1287" width="25.6640625" style="1" customWidth="1"/>
    <col min="1288" max="1288" width="30.6640625" style="1" bestFit="1" customWidth="1"/>
    <col min="1289" max="1289" width="17.6640625" style="1" bestFit="1" customWidth="1"/>
    <col min="1290" max="1290" width="12" style="1" bestFit="1" customWidth="1"/>
    <col min="1291" max="1291" width="28.109375" style="1" bestFit="1" customWidth="1"/>
    <col min="1292" max="1292" width="26.77734375" style="1" bestFit="1" customWidth="1"/>
    <col min="1293" max="1293" width="32.88671875" style="1" customWidth="1"/>
    <col min="1294" max="1294" width="32.109375" style="1" bestFit="1" customWidth="1"/>
    <col min="1295" max="1295" width="17.6640625" style="1" bestFit="1" customWidth="1"/>
    <col min="1296" max="1296" width="28.33203125" style="1" bestFit="1" customWidth="1"/>
    <col min="1297" max="1297" width="29.88671875" style="1" customWidth="1"/>
    <col min="1298" max="1298" width="23.6640625" style="1" customWidth="1"/>
    <col min="1299" max="1308" width="8" style="1"/>
    <col min="1309" max="1312" width="0" style="1" hidden="1" customWidth="1"/>
    <col min="1313" max="1536" width="8" style="1"/>
    <col min="1537" max="1537" width="15.6640625" style="1" customWidth="1"/>
    <col min="1538" max="1538" width="13.109375" style="1" customWidth="1"/>
    <col min="1539" max="1539" width="28" style="1" bestFit="1" customWidth="1"/>
    <col min="1540" max="1540" width="25.33203125" style="1" customWidth="1"/>
    <col min="1541" max="1541" width="32.88671875" style="1" customWidth="1"/>
    <col min="1542" max="1542" width="0" style="1" hidden="1" customWidth="1"/>
    <col min="1543" max="1543" width="25.6640625" style="1" customWidth="1"/>
    <col min="1544" max="1544" width="30.6640625" style="1" bestFit="1" customWidth="1"/>
    <col min="1545" max="1545" width="17.6640625" style="1" bestFit="1" customWidth="1"/>
    <col min="1546" max="1546" width="12" style="1" bestFit="1" customWidth="1"/>
    <col min="1547" max="1547" width="28.109375" style="1" bestFit="1" customWidth="1"/>
    <col min="1548" max="1548" width="26.77734375" style="1" bestFit="1" customWidth="1"/>
    <col min="1549" max="1549" width="32.88671875" style="1" customWidth="1"/>
    <col min="1550" max="1550" width="32.109375" style="1" bestFit="1" customWidth="1"/>
    <col min="1551" max="1551" width="17.6640625" style="1" bestFit="1" customWidth="1"/>
    <col min="1552" max="1552" width="28.33203125" style="1" bestFit="1" customWidth="1"/>
    <col min="1553" max="1553" width="29.88671875" style="1" customWidth="1"/>
    <col min="1554" max="1554" width="23.6640625" style="1" customWidth="1"/>
    <col min="1555" max="1564" width="8" style="1"/>
    <col min="1565" max="1568" width="0" style="1" hidden="1" customWidth="1"/>
    <col min="1569" max="1792" width="8" style="1"/>
    <col min="1793" max="1793" width="15.6640625" style="1" customWidth="1"/>
    <col min="1794" max="1794" width="13.109375" style="1" customWidth="1"/>
    <col min="1795" max="1795" width="28" style="1" bestFit="1" customWidth="1"/>
    <col min="1796" max="1796" width="25.33203125" style="1" customWidth="1"/>
    <col min="1797" max="1797" width="32.88671875" style="1" customWidth="1"/>
    <col min="1798" max="1798" width="0" style="1" hidden="1" customWidth="1"/>
    <col min="1799" max="1799" width="25.6640625" style="1" customWidth="1"/>
    <col min="1800" max="1800" width="30.6640625" style="1" bestFit="1" customWidth="1"/>
    <col min="1801" max="1801" width="17.6640625" style="1" bestFit="1" customWidth="1"/>
    <col min="1802" max="1802" width="12" style="1" bestFit="1" customWidth="1"/>
    <col min="1803" max="1803" width="28.109375" style="1" bestFit="1" customWidth="1"/>
    <col min="1804" max="1804" width="26.77734375" style="1" bestFit="1" customWidth="1"/>
    <col min="1805" max="1805" width="32.88671875" style="1" customWidth="1"/>
    <col min="1806" max="1806" width="32.109375" style="1" bestFit="1" customWidth="1"/>
    <col min="1807" max="1807" width="17.6640625" style="1" bestFit="1" customWidth="1"/>
    <col min="1808" max="1808" width="28.33203125" style="1" bestFit="1" customWidth="1"/>
    <col min="1809" max="1809" width="29.88671875" style="1" customWidth="1"/>
    <col min="1810" max="1810" width="23.6640625" style="1" customWidth="1"/>
    <col min="1811" max="1820" width="8" style="1"/>
    <col min="1821" max="1824" width="0" style="1" hidden="1" customWidth="1"/>
    <col min="1825" max="2048" width="8" style="1"/>
    <col min="2049" max="2049" width="15.6640625" style="1" customWidth="1"/>
    <col min="2050" max="2050" width="13.109375" style="1" customWidth="1"/>
    <col min="2051" max="2051" width="28" style="1" bestFit="1" customWidth="1"/>
    <col min="2052" max="2052" width="25.33203125" style="1" customWidth="1"/>
    <col min="2053" max="2053" width="32.88671875" style="1" customWidth="1"/>
    <col min="2054" max="2054" width="0" style="1" hidden="1" customWidth="1"/>
    <col min="2055" max="2055" width="25.6640625" style="1" customWidth="1"/>
    <col min="2056" max="2056" width="30.6640625" style="1" bestFit="1" customWidth="1"/>
    <col min="2057" max="2057" width="17.6640625" style="1" bestFit="1" customWidth="1"/>
    <col min="2058" max="2058" width="12" style="1" bestFit="1" customWidth="1"/>
    <col min="2059" max="2059" width="28.109375" style="1" bestFit="1" customWidth="1"/>
    <col min="2060" max="2060" width="26.77734375" style="1" bestFit="1" customWidth="1"/>
    <col min="2061" max="2061" width="32.88671875" style="1" customWidth="1"/>
    <col min="2062" max="2062" width="32.109375" style="1" bestFit="1" customWidth="1"/>
    <col min="2063" max="2063" width="17.6640625" style="1" bestFit="1" customWidth="1"/>
    <col min="2064" max="2064" width="28.33203125" style="1" bestFit="1" customWidth="1"/>
    <col min="2065" max="2065" width="29.88671875" style="1" customWidth="1"/>
    <col min="2066" max="2066" width="23.6640625" style="1" customWidth="1"/>
    <col min="2067" max="2076" width="8" style="1"/>
    <col min="2077" max="2080" width="0" style="1" hidden="1" customWidth="1"/>
    <col min="2081" max="2304" width="8" style="1"/>
    <col min="2305" max="2305" width="15.6640625" style="1" customWidth="1"/>
    <col min="2306" max="2306" width="13.109375" style="1" customWidth="1"/>
    <col min="2307" max="2307" width="28" style="1" bestFit="1" customWidth="1"/>
    <col min="2308" max="2308" width="25.33203125" style="1" customWidth="1"/>
    <col min="2309" max="2309" width="32.88671875" style="1" customWidth="1"/>
    <col min="2310" max="2310" width="0" style="1" hidden="1" customWidth="1"/>
    <col min="2311" max="2311" width="25.6640625" style="1" customWidth="1"/>
    <col min="2312" max="2312" width="30.6640625" style="1" bestFit="1" customWidth="1"/>
    <col min="2313" max="2313" width="17.6640625" style="1" bestFit="1" customWidth="1"/>
    <col min="2314" max="2314" width="12" style="1" bestFit="1" customWidth="1"/>
    <col min="2315" max="2315" width="28.109375" style="1" bestFit="1" customWidth="1"/>
    <col min="2316" max="2316" width="26.77734375" style="1" bestFit="1" customWidth="1"/>
    <col min="2317" max="2317" width="32.88671875" style="1" customWidth="1"/>
    <col min="2318" max="2318" width="32.109375" style="1" bestFit="1" customWidth="1"/>
    <col min="2319" max="2319" width="17.6640625" style="1" bestFit="1" customWidth="1"/>
    <col min="2320" max="2320" width="28.33203125" style="1" bestFit="1" customWidth="1"/>
    <col min="2321" max="2321" width="29.88671875" style="1" customWidth="1"/>
    <col min="2322" max="2322" width="23.6640625" style="1" customWidth="1"/>
    <col min="2323" max="2332" width="8" style="1"/>
    <col min="2333" max="2336" width="0" style="1" hidden="1" customWidth="1"/>
    <col min="2337" max="2560" width="8" style="1"/>
    <col min="2561" max="2561" width="15.6640625" style="1" customWidth="1"/>
    <col min="2562" max="2562" width="13.109375" style="1" customWidth="1"/>
    <col min="2563" max="2563" width="28" style="1" bestFit="1" customWidth="1"/>
    <col min="2564" max="2564" width="25.33203125" style="1" customWidth="1"/>
    <col min="2565" max="2565" width="32.88671875" style="1" customWidth="1"/>
    <col min="2566" max="2566" width="0" style="1" hidden="1" customWidth="1"/>
    <col min="2567" max="2567" width="25.6640625" style="1" customWidth="1"/>
    <col min="2568" max="2568" width="30.6640625" style="1" bestFit="1" customWidth="1"/>
    <col min="2569" max="2569" width="17.6640625" style="1" bestFit="1" customWidth="1"/>
    <col min="2570" max="2570" width="12" style="1" bestFit="1" customWidth="1"/>
    <col min="2571" max="2571" width="28.109375" style="1" bestFit="1" customWidth="1"/>
    <col min="2572" max="2572" width="26.77734375" style="1" bestFit="1" customWidth="1"/>
    <col min="2573" max="2573" width="32.88671875" style="1" customWidth="1"/>
    <col min="2574" max="2574" width="32.109375" style="1" bestFit="1" customWidth="1"/>
    <col min="2575" max="2575" width="17.6640625" style="1" bestFit="1" customWidth="1"/>
    <col min="2576" max="2576" width="28.33203125" style="1" bestFit="1" customWidth="1"/>
    <col min="2577" max="2577" width="29.88671875" style="1" customWidth="1"/>
    <col min="2578" max="2578" width="23.6640625" style="1" customWidth="1"/>
    <col min="2579" max="2588" width="8" style="1"/>
    <col min="2589" max="2592" width="0" style="1" hidden="1" customWidth="1"/>
    <col min="2593" max="2816" width="8" style="1"/>
    <col min="2817" max="2817" width="15.6640625" style="1" customWidth="1"/>
    <col min="2818" max="2818" width="13.109375" style="1" customWidth="1"/>
    <col min="2819" max="2819" width="28" style="1" bestFit="1" customWidth="1"/>
    <col min="2820" max="2820" width="25.33203125" style="1" customWidth="1"/>
    <col min="2821" max="2821" width="32.88671875" style="1" customWidth="1"/>
    <col min="2822" max="2822" width="0" style="1" hidden="1" customWidth="1"/>
    <col min="2823" max="2823" width="25.6640625" style="1" customWidth="1"/>
    <col min="2824" max="2824" width="30.6640625" style="1" bestFit="1" customWidth="1"/>
    <col min="2825" max="2825" width="17.6640625" style="1" bestFit="1" customWidth="1"/>
    <col min="2826" max="2826" width="12" style="1" bestFit="1" customWidth="1"/>
    <col min="2827" max="2827" width="28.109375" style="1" bestFit="1" customWidth="1"/>
    <col min="2828" max="2828" width="26.77734375" style="1" bestFit="1" customWidth="1"/>
    <col min="2829" max="2829" width="32.88671875" style="1" customWidth="1"/>
    <col min="2830" max="2830" width="32.109375" style="1" bestFit="1" customWidth="1"/>
    <col min="2831" max="2831" width="17.6640625" style="1" bestFit="1" customWidth="1"/>
    <col min="2832" max="2832" width="28.33203125" style="1" bestFit="1" customWidth="1"/>
    <col min="2833" max="2833" width="29.88671875" style="1" customWidth="1"/>
    <col min="2834" max="2834" width="23.6640625" style="1" customWidth="1"/>
    <col min="2835" max="2844" width="8" style="1"/>
    <col min="2845" max="2848" width="0" style="1" hidden="1" customWidth="1"/>
    <col min="2849" max="3072" width="8" style="1"/>
    <col min="3073" max="3073" width="15.6640625" style="1" customWidth="1"/>
    <col min="3074" max="3074" width="13.109375" style="1" customWidth="1"/>
    <col min="3075" max="3075" width="28" style="1" bestFit="1" customWidth="1"/>
    <col min="3076" max="3076" width="25.33203125" style="1" customWidth="1"/>
    <col min="3077" max="3077" width="32.88671875" style="1" customWidth="1"/>
    <col min="3078" max="3078" width="0" style="1" hidden="1" customWidth="1"/>
    <col min="3079" max="3079" width="25.6640625" style="1" customWidth="1"/>
    <col min="3080" max="3080" width="30.6640625" style="1" bestFit="1" customWidth="1"/>
    <col min="3081" max="3081" width="17.6640625" style="1" bestFit="1" customWidth="1"/>
    <col min="3082" max="3082" width="12" style="1" bestFit="1" customWidth="1"/>
    <col min="3083" max="3083" width="28.109375" style="1" bestFit="1" customWidth="1"/>
    <col min="3084" max="3084" width="26.77734375" style="1" bestFit="1" customWidth="1"/>
    <col min="3085" max="3085" width="32.88671875" style="1" customWidth="1"/>
    <col min="3086" max="3086" width="32.109375" style="1" bestFit="1" customWidth="1"/>
    <col min="3087" max="3087" width="17.6640625" style="1" bestFit="1" customWidth="1"/>
    <col min="3088" max="3088" width="28.33203125" style="1" bestFit="1" customWidth="1"/>
    <col min="3089" max="3089" width="29.88671875" style="1" customWidth="1"/>
    <col min="3090" max="3090" width="23.6640625" style="1" customWidth="1"/>
    <col min="3091" max="3100" width="8" style="1"/>
    <col min="3101" max="3104" width="0" style="1" hidden="1" customWidth="1"/>
    <col min="3105" max="3328" width="8" style="1"/>
    <col min="3329" max="3329" width="15.6640625" style="1" customWidth="1"/>
    <col min="3330" max="3330" width="13.109375" style="1" customWidth="1"/>
    <col min="3331" max="3331" width="28" style="1" bestFit="1" customWidth="1"/>
    <col min="3332" max="3332" width="25.33203125" style="1" customWidth="1"/>
    <col min="3333" max="3333" width="32.88671875" style="1" customWidth="1"/>
    <col min="3334" max="3334" width="0" style="1" hidden="1" customWidth="1"/>
    <col min="3335" max="3335" width="25.6640625" style="1" customWidth="1"/>
    <col min="3336" max="3336" width="30.6640625" style="1" bestFit="1" customWidth="1"/>
    <col min="3337" max="3337" width="17.6640625" style="1" bestFit="1" customWidth="1"/>
    <col min="3338" max="3338" width="12" style="1" bestFit="1" customWidth="1"/>
    <col min="3339" max="3339" width="28.109375" style="1" bestFit="1" customWidth="1"/>
    <col min="3340" max="3340" width="26.77734375" style="1" bestFit="1" customWidth="1"/>
    <col min="3341" max="3341" width="32.88671875" style="1" customWidth="1"/>
    <col min="3342" max="3342" width="32.109375" style="1" bestFit="1" customWidth="1"/>
    <col min="3343" max="3343" width="17.6640625" style="1" bestFit="1" customWidth="1"/>
    <col min="3344" max="3344" width="28.33203125" style="1" bestFit="1" customWidth="1"/>
    <col min="3345" max="3345" width="29.88671875" style="1" customWidth="1"/>
    <col min="3346" max="3346" width="23.6640625" style="1" customWidth="1"/>
    <col min="3347" max="3356" width="8" style="1"/>
    <col min="3357" max="3360" width="0" style="1" hidden="1" customWidth="1"/>
    <col min="3361" max="3584" width="8" style="1"/>
    <col min="3585" max="3585" width="15.6640625" style="1" customWidth="1"/>
    <col min="3586" max="3586" width="13.109375" style="1" customWidth="1"/>
    <col min="3587" max="3587" width="28" style="1" bestFit="1" customWidth="1"/>
    <col min="3588" max="3588" width="25.33203125" style="1" customWidth="1"/>
    <col min="3589" max="3589" width="32.88671875" style="1" customWidth="1"/>
    <col min="3590" max="3590" width="0" style="1" hidden="1" customWidth="1"/>
    <col min="3591" max="3591" width="25.6640625" style="1" customWidth="1"/>
    <col min="3592" max="3592" width="30.6640625" style="1" bestFit="1" customWidth="1"/>
    <col min="3593" max="3593" width="17.6640625" style="1" bestFit="1" customWidth="1"/>
    <col min="3594" max="3594" width="12" style="1" bestFit="1" customWidth="1"/>
    <col min="3595" max="3595" width="28.109375" style="1" bestFit="1" customWidth="1"/>
    <col min="3596" max="3596" width="26.77734375" style="1" bestFit="1" customWidth="1"/>
    <col min="3597" max="3597" width="32.88671875" style="1" customWidth="1"/>
    <col min="3598" max="3598" width="32.109375" style="1" bestFit="1" customWidth="1"/>
    <col min="3599" max="3599" width="17.6640625" style="1" bestFit="1" customWidth="1"/>
    <col min="3600" max="3600" width="28.33203125" style="1" bestFit="1" customWidth="1"/>
    <col min="3601" max="3601" width="29.88671875" style="1" customWidth="1"/>
    <col min="3602" max="3602" width="23.6640625" style="1" customWidth="1"/>
    <col min="3603" max="3612" width="8" style="1"/>
    <col min="3613" max="3616" width="0" style="1" hidden="1" customWidth="1"/>
    <col min="3617" max="3840" width="8" style="1"/>
    <col min="3841" max="3841" width="15.6640625" style="1" customWidth="1"/>
    <col min="3842" max="3842" width="13.109375" style="1" customWidth="1"/>
    <col min="3843" max="3843" width="28" style="1" bestFit="1" customWidth="1"/>
    <col min="3844" max="3844" width="25.33203125" style="1" customWidth="1"/>
    <col min="3845" max="3845" width="32.88671875" style="1" customWidth="1"/>
    <col min="3846" max="3846" width="0" style="1" hidden="1" customWidth="1"/>
    <col min="3847" max="3847" width="25.6640625" style="1" customWidth="1"/>
    <col min="3848" max="3848" width="30.6640625" style="1" bestFit="1" customWidth="1"/>
    <col min="3849" max="3849" width="17.6640625" style="1" bestFit="1" customWidth="1"/>
    <col min="3850" max="3850" width="12" style="1" bestFit="1" customWidth="1"/>
    <col min="3851" max="3851" width="28.109375" style="1" bestFit="1" customWidth="1"/>
    <col min="3852" max="3852" width="26.77734375" style="1" bestFit="1" customWidth="1"/>
    <col min="3853" max="3853" width="32.88671875" style="1" customWidth="1"/>
    <col min="3854" max="3854" width="32.109375" style="1" bestFit="1" customWidth="1"/>
    <col min="3855" max="3855" width="17.6640625" style="1" bestFit="1" customWidth="1"/>
    <col min="3856" max="3856" width="28.33203125" style="1" bestFit="1" customWidth="1"/>
    <col min="3857" max="3857" width="29.88671875" style="1" customWidth="1"/>
    <col min="3858" max="3858" width="23.6640625" style="1" customWidth="1"/>
    <col min="3859" max="3868" width="8" style="1"/>
    <col min="3869" max="3872" width="0" style="1" hidden="1" customWidth="1"/>
    <col min="3873" max="4096" width="8" style="1"/>
    <col min="4097" max="4097" width="15.6640625" style="1" customWidth="1"/>
    <col min="4098" max="4098" width="13.109375" style="1" customWidth="1"/>
    <col min="4099" max="4099" width="28" style="1" bestFit="1" customWidth="1"/>
    <col min="4100" max="4100" width="25.33203125" style="1" customWidth="1"/>
    <col min="4101" max="4101" width="32.88671875" style="1" customWidth="1"/>
    <col min="4102" max="4102" width="0" style="1" hidden="1" customWidth="1"/>
    <col min="4103" max="4103" width="25.6640625" style="1" customWidth="1"/>
    <col min="4104" max="4104" width="30.6640625" style="1" bestFit="1" customWidth="1"/>
    <col min="4105" max="4105" width="17.6640625" style="1" bestFit="1" customWidth="1"/>
    <col min="4106" max="4106" width="12" style="1" bestFit="1" customWidth="1"/>
    <col min="4107" max="4107" width="28.109375" style="1" bestFit="1" customWidth="1"/>
    <col min="4108" max="4108" width="26.77734375" style="1" bestFit="1" customWidth="1"/>
    <col min="4109" max="4109" width="32.88671875" style="1" customWidth="1"/>
    <col min="4110" max="4110" width="32.109375" style="1" bestFit="1" customWidth="1"/>
    <col min="4111" max="4111" width="17.6640625" style="1" bestFit="1" customWidth="1"/>
    <col min="4112" max="4112" width="28.33203125" style="1" bestFit="1" customWidth="1"/>
    <col min="4113" max="4113" width="29.88671875" style="1" customWidth="1"/>
    <col min="4114" max="4114" width="23.6640625" style="1" customWidth="1"/>
    <col min="4115" max="4124" width="8" style="1"/>
    <col min="4125" max="4128" width="0" style="1" hidden="1" customWidth="1"/>
    <col min="4129" max="4352" width="8" style="1"/>
    <col min="4353" max="4353" width="15.6640625" style="1" customWidth="1"/>
    <col min="4354" max="4354" width="13.109375" style="1" customWidth="1"/>
    <col min="4355" max="4355" width="28" style="1" bestFit="1" customWidth="1"/>
    <col min="4356" max="4356" width="25.33203125" style="1" customWidth="1"/>
    <col min="4357" max="4357" width="32.88671875" style="1" customWidth="1"/>
    <col min="4358" max="4358" width="0" style="1" hidden="1" customWidth="1"/>
    <col min="4359" max="4359" width="25.6640625" style="1" customWidth="1"/>
    <col min="4360" max="4360" width="30.6640625" style="1" bestFit="1" customWidth="1"/>
    <col min="4361" max="4361" width="17.6640625" style="1" bestFit="1" customWidth="1"/>
    <col min="4362" max="4362" width="12" style="1" bestFit="1" customWidth="1"/>
    <col min="4363" max="4363" width="28.109375" style="1" bestFit="1" customWidth="1"/>
    <col min="4364" max="4364" width="26.77734375" style="1" bestFit="1" customWidth="1"/>
    <col min="4365" max="4365" width="32.88671875" style="1" customWidth="1"/>
    <col min="4366" max="4366" width="32.109375" style="1" bestFit="1" customWidth="1"/>
    <col min="4367" max="4367" width="17.6640625" style="1" bestFit="1" customWidth="1"/>
    <col min="4368" max="4368" width="28.33203125" style="1" bestFit="1" customWidth="1"/>
    <col min="4369" max="4369" width="29.88671875" style="1" customWidth="1"/>
    <col min="4370" max="4370" width="23.6640625" style="1" customWidth="1"/>
    <col min="4371" max="4380" width="8" style="1"/>
    <col min="4381" max="4384" width="0" style="1" hidden="1" customWidth="1"/>
    <col min="4385" max="4608" width="8" style="1"/>
    <col min="4609" max="4609" width="15.6640625" style="1" customWidth="1"/>
    <col min="4610" max="4610" width="13.109375" style="1" customWidth="1"/>
    <col min="4611" max="4611" width="28" style="1" bestFit="1" customWidth="1"/>
    <col min="4612" max="4612" width="25.33203125" style="1" customWidth="1"/>
    <col min="4613" max="4613" width="32.88671875" style="1" customWidth="1"/>
    <col min="4614" max="4614" width="0" style="1" hidden="1" customWidth="1"/>
    <col min="4615" max="4615" width="25.6640625" style="1" customWidth="1"/>
    <col min="4616" max="4616" width="30.6640625" style="1" bestFit="1" customWidth="1"/>
    <col min="4617" max="4617" width="17.6640625" style="1" bestFit="1" customWidth="1"/>
    <col min="4618" max="4618" width="12" style="1" bestFit="1" customWidth="1"/>
    <col min="4619" max="4619" width="28.109375" style="1" bestFit="1" customWidth="1"/>
    <col min="4620" max="4620" width="26.77734375" style="1" bestFit="1" customWidth="1"/>
    <col min="4621" max="4621" width="32.88671875" style="1" customWidth="1"/>
    <col min="4622" max="4622" width="32.109375" style="1" bestFit="1" customWidth="1"/>
    <col min="4623" max="4623" width="17.6640625" style="1" bestFit="1" customWidth="1"/>
    <col min="4624" max="4624" width="28.33203125" style="1" bestFit="1" customWidth="1"/>
    <col min="4625" max="4625" width="29.88671875" style="1" customWidth="1"/>
    <col min="4626" max="4626" width="23.6640625" style="1" customWidth="1"/>
    <col min="4627" max="4636" width="8" style="1"/>
    <col min="4637" max="4640" width="0" style="1" hidden="1" customWidth="1"/>
    <col min="4641" max="4864" width="8" style="1"/>
    <col min="4865" max="4865" width="15.6640625" style="1" customWidth="1"/>
    <col min="4866" max="4866" width="13.109375" style="1" customWidth="1"/>
    <col min="4867" max="4867" width="28" style="1" bestFit="1" customWidth="1"/>
    <col min="4868" max="4868" width="25.33203125" style="1" customWidth="1"/>
    <col min="4869" max="4869" width="32.88671875" style="1" customWidth="1"/>
    <col min="4870" max="4870" width="0" style="1" hidden="1" customWidth="1"/>
    <col min="4871" max="4871" width="25.6640625" style="1" customWidth="1"/>
    <col min="4872" max="4872" width="30.6640625" style="1" bestFit="1" customWidth="1"/>
    <col min="4873" max="4873" width="17.6640625" style="1" bestFit="1" customWidth="1"/>
    <col min="4874" max="4874" width="12" style="1" bestFit="1" customWidth="1"/>
    <col min="4875" max="4875" width="28.109375" style="1" bestFit="1" customWidth="1"/>
    <col min="4876" max="4876" width="26.77734375" style="1" bestFit="1" customWidth="1"/>
    <col min="4877" max="4877" width="32.88671875" style="1" customWidth="1"/>
    <col min="4878" max="4878" width="32.109375" style="1" bestFit="1" customWidth="1"/>
    <col min="4879" max="4879" width="17.6640625" style="1" bestFit="1" customWidth="1"/>
    <col min="4880" max="4880" width="28.33203125" style="1" bestFit="1" customWidth="1"/>
    <col min="4881" max="4881" width="29.88671875" style="1" customWidth="1"/>
    <col min="4882" max="4882" width="23.6640625" style="1" customWidth="1"/>
    <col min="4883" max="4892" width="8" style="1"/>
    <col min="4893" max="4896" width="0" style="1" hidden="1" customWidth="1"/>
    <col min="4897" max="5120" width="8" style="1"/>
    <col min="5121" max="5121" width="15.6640625" style="1" customWidth="1"/>
    <col min="5122" max="5122" width="13.109375" style="1" customWidth="1"/>
    <col min="5123" max="5123" width="28" style="1" bestFit="1" customWidth="1"/>
    <col min="5124" max="5124" width="25.33203125" style="1" customWidth="1"/>
    <col min="5125" max="5125" width="32.88671875" style="1" customWidth="1"/>
    <col min="5126" max="5126" width="0" style="1" hidden="1" customWidth="1"/>
    <col min="5127" max="5127" width="25.6640625" style="1" customWidth="1"/>
    <col min="5128" max="5128" width="30.6640625" style="1" bestFit="1" customWidth="1"/>
    <col min="5129" max="5129" width="17.6640625" style="1" bestFit="1" customWidth="1"/>
    <col min="5130" max="5130" width="12" style="1" bestFit="1" customWidth="1"/>
    <col min="5131" max="5131" width="28.109375" style="1" bestFit="1" customWidth="1"/>
    <col min="5132" max="5132" width="26.77734375" style="1" bestFit="1" customWidth="1"/>
    <col min="5133" max="5133" width="32.88671875" style="1" customWidth="1"/>
    <col min="5134" max="5134" width="32.109375" style="1" bestFit="1" customWidth="1"/>
    <col min="5135" max="5135" width="17.6640625" style="1" bestFit="1" customWidth="1"/>
    <col min="5136" max="5136" width="28.33203125" style="1" bestFit="1" customWidth="1"/>
    <col min="5137" max="5137" width="29.88671875" style="1" customWidth="1"/>
    <col min="5138" max="5138" width="23.6640625" style="1" customWidth="1"/>
    <col min="5139" max="5148" width="8" style="1"/>
    <col min="5149" max="5152" width="0" style="1" hidden="1" customWidth="1"/>
    <col min="5153" max="5376" width="8" style="1"/>
    <col min="5377" max="5377" width="15.6640625" style="1" customWidth="1"/>
    <col min="5378" max="5378" width="13.109375" style="1" customWidth="1"/>
    <col min="5379" max="5379" width="28" style="1" bestFit="1" customWidth="1"/>
    <col min="5380" max="5380" width="25.33203125" style="1" customWidth="1"/>
    <col min="5381" max="5381" width="32.88671875" style="1" customWidth="1"/>
    <col min="5382" max="5382" width="0" style="1" hidden="1" customWidth="1"/>
    <col min="5383" max="5383" width="25.6640625" style="1" customWidth="1"/>
    <col min="5384" max="5384" width="30.6640625" style="1" bestFit="1" customWidth="1"/>
    <col min="5385" max="5385" width="17.6640625" style="1" bestFit="1" customWidth="1"/>
    <col min="5386" max="5386" width="12" style="1" bestFit="1" customWidth="1"/>
    <col min="5387" max="5387" width="28.109375" style="1" bestFit="1" customWidth="1"/>
    <col min="5388" max="5388" width="26.77734375" style="1" bestFit="1" customWidth="1"/>
    <col min="5389" max="5389" width="32.88671875" style="1" customWidth="1"/>
    <col min="5390" max="5390" width="32.109375" style="1" bestFit="1" customWidth="1"/>
    <col min="5391" max="5391" width="17.6640625" style="1" bestFit="1" customWidth="1"/>
    <col min="5392" max="5392" width="28.33203125" style="1" bestFit="1" customWidth="1"/>
    <col min="5393" max="5393" width="29.88671875" style="1" customWidth="1"/>
    <col min="5394" max="5394" width="23.6640625" style="1" customWidth="1"/>
    <col min="5395" max="5404" width="8" style="1"/>
    <col min="5405" max="5408" width="0" style="1" hidden="1" customWidth="1"/>
    <col min="5409" max="5632" width="8" style="1"/>
    <col min="5633" max="5633" width="15.6640625" style="1" customWidth="1"/>
    <col min="5634" max="5634" width="13.109375" style="1" customWidth="1"/>
    <col min="5635" max="5635" width="28" style="1" bestFit="1" customWidth="1"/>
    <col min="5636" max="5636" width="25.33203125" style="1" customWidth="1"/>
    <col min="5637" max="5637" width="32.88671875" style="1" customWidth="1"/>
    <col min="5638" max="5638" width="0" style="1" hidden="1" customWidth="1"/>
    <col min="5639" max="5639" width="25.6640625" style="1" customWidth="1"/>
    <col min="5640" max="5640" width="30.6640625" style="1" bestFit="1" customWidth="1"/>
    <col min="5641" max="5641" width="17.6640625" style="1" bestFit="1" customWidth="1"/>
    <col min="5642" max="5642" width="12" style="1" bestFit="1" customWidth="1"/>
    <col min="5643" max="5643" width="28.109375" style="1" bestFit="1" customWidth="1"/>
    <col min="5644" max="5644" width="26.77734375" style="1" bestFit="1" customWidth="1"/>
    <col min="5645" max="5645" width="32.88671875" style="1" customWidth="1"/>
    <col min="5646" max="5646" width="32.109375" style="1" bestFit="1" customWidth="1"/>
    <col min="5647" max="5647" width="17.6640625" style="1" bestFit="1" customWidth="1"/>
    <col min="5648" max="5648" width="28.33203125" style="1" bestFit="1" customWidth="1"/>
    <col min="5649" max="5649" width="29.88671875" style="1" customWidth="1"/>
    <col min="5650" max="5650" width="23.6640625" style="1" customWidth="1"/>
    <col min="5651" max="5660" width="8" style="1"/>
    <col min="5661" max="5664" width="0" style="1" hidden="1" customWidth="1"/>
    <col min="5665" max="5888" width="8" style="1"/>
    <col min="5889" max="5889" width="15.6640625" style="1" customWidth="1"/>
    <col min="5890" max="5890" width="13.109375" style="1" customWidth="1"/>
    <col min="5891" max="5891" width="28" style="1" bestFit="1" customWidth="1"/>
    <col min="5892" max="5892" width="25.33203125" style="1" customWidth="1"/>
    <col min="5893" max="5893" width="32.88671875" style="1" customWidth="1"/>
    <col min="5894" max="5894" width="0" style="1" hidden="1" customWidth="1"/>
    <col min="5895" max="5895" width="25.6640625" style="1" customWidth="1"/>
    <col min="5896" max="5896" width="30.6640625" style="1" bestFit="1" customWidth="1"/>
    <col min="5897" max="5897" width="17.6640625" style="1" bestFit="1" customWidth="1"/>
    <col min="5898" max="5898" width="12" style="1" bestFit="1" customWidth="1"/>
    <col min="5899" max="5899" width="28.109375" style="1" bestFit="1" customWidth="1"/>
    <col min="5900" max="5900" width="26.77734375" style="1" bestFit="1" customWidth="1"/>
    <col min="5901" max="5901" width="32.88671875" style="1" customWidth="1"/>
    <col min="5902" max="5902" width="32.109375" style="1" bestFit="1" customWidth="1"/>
    <col min="5903" max="5903" width="17.6640625" style="1" bestFit="1" customWidth="1"/>
    <col min="5904" max="5904" width="28.33203125" style="1" bestFit="1" customWidth="1"/>
    <col min="5905" max="5905" width="29.88671875" style="1" customWidth="1"/>
    <col min="5906" max="5906" width="23.6640625" style="1" customWidth="1"/>
    <col min="5907" max="5916" width="8" style="1"/>
    <col min="5917" max="5920" width="0" style="1" hidden="1" customWidth="1"/>
    <col min="5921" max="6144" width="8" style="1"/>
    <col min="6145" max="6145" width="15.6640625" style="1" customWidth="1"/>
    <col min="6146" max="6146" width="13.109375" style="1" customWidth="1"/>
    <col min="6147" max="6147" width="28" style="1" bestFit="1" customWidth="1"/>
    <col min="6148" max="6148" width="25.33203125" style="1" customWidth="1"/>
    <col min="6149" max="6149" width="32.88671875" style="1" customWidth="1"/>
    <col min="6150" max="6150" width="0" style="1" hidden="1" customWidth="1"/>
    <col min="6151" max="6151" width="25.6640625" style="1" customWidth="1"/>
    <col min="6152" max="6152" width="30.6640625" style="1" bestFit="1" customWidth="1"/>
    <col min="6153" max="6153" width="17.6640625" style="1" bestFit="1" customWidth="1"/>
    <col min="6154" max="6154" width="12" style="1" bestFit="1" customWidth="1"/>
    <col min="6155" max="6155" width="28.109375" style="1" bestFit="1" customWidth="1"/>
    <col min="6156" max="6156" width="26.77734375" style="1" bestFit="1" customWidth="1"/>
    <col min="6157" max="6157" width="32.88671875" style="1" customWidth="1"/>
    <col min="6158" max="6158" width="32.109375" style="1" bestFit="1" customWidth="1"/>
    <col min="6159" max="6159" width="17.6640625" style="1" bestFit="1" customWidth="1"/>
    <col min="6160" max="6160" width="28.33203125" style="1" bestFit="1" customWidth="1"/>
    <col min="6161" max="6161" width="29.88671875" style="1" customWidth="1"/>
    <col min="6162" max="6162" width="23.6640625" style="1" customWidth="1"/>
    <col min="6163" max="6172" width="8" style="1"/>
    <col min="6173" max="6176" width="0" style="1" hidden="1" customWidth="1"/>
    <col min="6177" max="6400" width="8" style="1"/>
    <col min="6401" max="6401" width="15.6640625" style="1" customWidth="1"/>
    <col min="6402" max="6402" width="13.109375" style="1" customWidth="1"/>
    <col min="6403" max="6403" width="28" style="1" bestFit="1" customWidth="1"/>
    <col min="6404" max="6404" width="25.33203125" style="1" customWidth="1"/>
    <col min="6405" max="6405" width="32.88671875" style="1" customWidth="1"/>
    <col min="6406" max="6406" width="0" style="1" hidden="1" customWidth="1"/>
    <col min="6407" max="6407" width="25.6640625" style="1" customWidth="1"/>
    <col min="6408" max="6408" width="30.6640625" style="1" bestFit="1" customWidth="1"/>
    <col min="6409" max="6409" width="17.6640625" style="1" bestFit="1" customWidth="1"/>
    <col min="6410" max="6410" width="12" style="1" bestFit="1" customWidth="1"/>
    <col min="6411" max="6411" width="28.109375" style="1" bestFit="1" customWidth="1"/>
    <col min="6412" max="6412" width="26.77734375" style="1" bestFit="1" customWidth="1"/>
    <col min="6413" max="6413" width="32.88671875" style="1" customWidth="1"/>
    <col min="6414" max="6414" width="32.109375" style="1" bestFit="1" customWidth="1"/>
    <col min="6415" max="6415" width="17.6640625" style="1" bestFit="1" customWidth="1"/>
    <col min="6416" max="6416" width="28.33203125" style="1" bestFit="1" customWidth="1"/>
    <col min="6417" max="6417" width="29.88671875" style="1" customWidth="1"/>
    <col min="6418" max="6418" width="23.6640625" style="1" customWidth="1"/>
    <col min="6419" max="6428" width="8" style="1"/>
    <col min="6429" max="6432" width="0" style="1" hidden="1" customWidth="1"/>
    <col min="6433" max="6656" width="8" style="1"/>
    <col min="6657" max="6657" width="15.6640625" style="1" customWidth="1"/>
    <col min="6658" max="6658" width="13.109375" style="1" customWidth="1"/>
    <col min="6659" max="6659" width="28" style="1" bestFit="1" customWidth="1"/>
    <col min="6660" max="6660" width="25.33203125" style="1" customWidth="1"/>
    <col min="6661" max="6661" width="32.88671875" style="1" customWidth="1"/>
    <col min="6662" max="6662" width="0" style="1" hidden="1" customWidth="1"/>
    <col min="6663" max="6663" width="25.6640625" style="1" customWidth="1"/>
    <col min="6664" max="6664" width="30.6640625" style="1" bestFit="1" customWidth="1"/>
    <col min="6665" max="6665" width="17.6640625" style="1" bestFit="1" customWidth="1"/>
    <col min="6666" max="6666" width="12" style="1" bestFit="1" customWidth="1"/>
    <col min="6667" max="6667" width="28.109375" style="1" bestFit="1" customWidth="1"/>
    <col min="6668" max="6668" width="26.77734375" style="1" bestFit="1" customWidth="1"/>
    <col min="6669" max="6669" width="32.88671875" style="1" customWidth="1"/>
    <col min="6670" max="6670" width="32.109375" style="1" bestFit="1" customWidth="1"/>
    <col min="6671" max="6671" width="17.6640625" style="1" bestFit="1" customWidth="1"/>
    <col min="6672" max="6672" width="28.33203125" style="1" bestFit="1" customWidth="1"/>
    <col min="6673" max="6673" width="29.88671875" style="1" customWidth="1"/>
    <col min="6674" max="6674" width="23.6640625" style="1" customWidth="1"/>
    <col min="6675" max="6684" width="8" style="1"/>
    <col min="6685" max="6688" width="0" style="1" hidden="1" customWidth="1"/>
    <col min="6689" max="6912" width="8" style="1"/>
    <col min="6913" max="6913" width="15.6640625" style="1" customWidth="1"/>
    <col min="6914" max="6914" width="13.109375" style="1" customWidth="1"/>
    <col min="6915" max="6915" width="28" style="1" bestFit="1" customWidth="1"/>
    <col min="6916" max="6916" width="25.33203125" style="1" customWidth="1"/>
    <col min="6917" max="6917" width="32.88671875" style="1" customWidth="1"/>
    <col min="6918" max="6918" width="0" style="1" hidden="1" customWidth="1"/>
    <col min="6919" max="6919" width="25.6640625" style="1" customWidth="1"/>
    <col min="6920" max="6920" width="30.6640625" style="1" bestFit="1" customWidth="1"/>
    <col min="6921" max="6921" width="17.6640625" style="1" bestFit="1" customWidth="1"/>
    <col min="6922" max="6922" width="12" style="1" bestFit="1" customWidth="1"/>
    <col min="6923" max="6923" width="28.109375" style="1" bestFit="1" customWidth="1"/>
    <col min="6924" max="6924" width="26.77734375" style="1" bestFit="1" customWidth="1"/>
    <col min="6925" max="6925" width="32.88671875" style="1" customWidth="1"/>
    <col min="6926" max="6926" width="32.109375" style="1" bestFit="1" customWidth="1"/>
    <col min="6927" max="6927" width="17.6640625" style="1" bestFit="1" customWidth="1"/>
    <col min="6928" max="6928" width="28.33203125" style="1" bestFit="1" customWidth="1"/>
    <col min="6929" max="6929" width="29.88671875" style="1" customWidth="1"/>
    <col min="6930" max="6930" width="23.6640625" style="1" customWidth="1"/>
    <col min="6931" max="6940" width="8" style="1"/>
    <col min="6941" max="6944" width="0" style="1" hidden="1" customWidth="1"/>
    <col min="6945" max="7168" width="8" style="1"/>
    <col min="7169" max="7169" width="15.6640625" style="1" customWidth="1"/>
    <col min="7170" max="7170" width="13.109375" style="1" customWidth="1"/>
    <col min="7171" max="7171" width="28" style="1" bestFit="1" customWidth="1"/>
    <col min="7172" max="7172" width="25.33203125" style="1" customWidth="1"/>
    <col min="7173" max="7173" width="32.88671875" style="1" customWidth="1"/>
    <col min="7174" max="7174" width="0" style="1" hidden="1" customWidth="1"/>
    <col min="7175" max="7175" width="25.6640625" style="1" customWidth="1"/>
    <col min="7176" max="7176" width="30.6640625" style="1" bestFit="1" customWidth="1"/>
    <col min="7177" max="7177" width="17.6640625" style="1" bestFit="1" customWidth="1"/>
    <col min="7178" max="7178" width="12" style="1" bestFit="1" customWidth="1"/>
    <col min="7179" max="7179" width="28.109375" style="1" bestFit="1" customWidth="1"/>
    <col min="7180" max="7180" width="26.77734375" style="1" bestFit="1" customWidth="1"/>
    <col min="7181" max="7181" width="32.88671875" style="1" customWidth="1"/>
    <col min="7182" max="7182" width="32.109375" style="1" bestFit="1" customWidth="1"/>
    <col min="7183" max="7183" width="17.6640625" style="1" bestFit="1" customWidth="1"/>
    <col min="7184" max="7184" width="28.33203125" style="1" bestFit="1" customWidth="1"/>
    <col min="7185" max="7185" width="29.88671875" style="1" customWidth="1"/>
    <col min="7186" max="7186" width="23.6640625" style="1" customWidth="1"/>
    <col min="7187" max="7196" width="8" style="1"/>
    <col min="7197" max="7200" width="0" style="1" hidden="1" customWidth="1"/>
    <col min="7201" max="7424" width="8" style="1"/>
    <col min="7425" max="7425" width="15.6640625" style="1" customWidth="1"/>
    <col min="7426" max="7426" width="13.109375" style="1" customWidth="1"/>
    <col min="7427" max="7427" width="28" style="1" bestFit="1" customWidth="1"/>
    <col min="7428" max="7428" width="25.33203125" style="1" customWidth="1"/>
    <col min="7429" max="7429" width="32.88671875" style="1" customWidth="1"/>
    <col min="7430" max="7430" width="0" style="1" hidden="1" customWidth="1"/>
    <col min="7431" max="7431" width="25.6640625" style="1" customWidth="1"/>
    <col min="7432" max="7432" width="30.6640625" style="1" bestFit="1" customWidth="1"/>
    <col min="7433" max="7433" width="17.6640625" style="1" bestFit="1" customWidth="1"/>
    <col min="7434" max="7434" width="12" style="1" bestFit="1" customWidth="1"/>
    <col min="7435" max="7435" width="28.109375" style="1" bestFit="1" customWidth="1"/>
    <col min="7436" max="7436" width="26.77734375" style="1" bestFit="1" customWidth="1"/>
    <col min="7437" max="7437" width="32.88671875" style="1" customWidth="1"/>
    <col min="7438" max="7438" width="32.109375" style="1" bestFit="1" customWidth="1"/>
    <col min="7439" max="7439" width="17.6640625" style="1" bestFit="1" customWidth="1"/>
    <col min="7440" max="7440" width="28.33203125" style="1" bestFit="1" customWidth="1"/>
    <col min="7441" max="7441" width="29.88671875" style="1" customWidth="1"/>
    <col min="7442" max="7442" width="23.6640625" style="1" customWidth="1"/>
    <col min="7443" max="7452" width="8" style="1"/>
    <col min="7453" max="7456" width="0" style="1" hidden="1" customWidth="1"/>
    <col min="7457" max="7680" width="8" style="1"/>
    <col min="7681" max="7681" width="15.6640625" style="1" customWidth="1"/>
    <col min="7682" max="7682" width="13.109375" style="1" customWidth="1"/>
    <col min="7683" max="7683" width="28" style="1" bestFit="1" customWidth="1"/>
    <col min="7684" max="7684" width="25.33203125" style="1" customWidth="1"/>
    <col min="7685" max="7685" width="32.88671875" style="1" customWidth="1"/>
    <col min="7686" max="7686" width="0" style="1" hidden="1" customWidth="1"/>
    <col min="7687" max="7687" width="25.6640625" style="1" customWidth="1"/>
    <col min="7688" max="7688" width="30.6640625" style="1" bestFit="1" customWidth="1"/>
    <col min="7689" max="7689" width="17.6640625" style="1" bestFit="1" customWidth="1"/>
    <col min="7690" max="7690" width="12" style="1" bestFit="1" customWidth="1"/>
    <col min="7691" max="7691" width="28.109375" style="1" bestFit="1" customWidth="1"/>
    <col min="7692" max="7692" width="26.77734375" style="1" bestFit="1" customWidth="1"/>
    <col min="7693" max="7693" width="32.88671875" style="1" customWidth="1"/>
    <col min="7694" max="7694" width="32.109375" style="1" bestFit="1" customWidth="1"/>
    <col min="7695" max="7695" width="17.6640625" style="1" bestFit="1" customWidth="1"/>
    <col min="7696" max="7696" width="28.33203125" style="1" bestFit="1" customWidth="1"/>
    <col min="7697" max="7697" width="29.88671875" style="1" customWidth="1"/>
    <col min="7698" max="7698" width="23.6640625" style="1" customWidth="1"/>
    <col min="7699" max="7708" width="8" style="1"/>
    <col min="7709" max="7712" width="0" style="1" hidden="1" customWidth="1"/>
    <col min="7713" max="7936" width="8" style="1"/>
    <col min="7937" max="7937" width="15.6640625" style="1" customWidth="1"/>
    <col min="7938" max="7938" width="13.109375" style="1" customWidth="1"/>
    <col min="7939" max="7939" width="28" style="1" bestFit="1" customWidth="1"/>
    <col min="7940" max="7940" width="25.33203125" style="1" customWidth="1"/>
    <col min="7941" max="7941" width="32.88671875" style="1" customWidth="1"/>
    <col min="7942" max="7942" width="0" style="1" hidden="1" customWidth="1"/>
    <col min="7943" max="7943" width="25.6640625" style="1" customWidth="1"/>
    <col min="7944" max="7944" width="30.6640625" style="1" bestFit="1" customWidth="1"/>
    <col min="7945" max="7945" width="17.6640625" style="1" bestFit="1" customWidth="1"/>
    <col min="7946" max="7946" width="12" style="1" bestFit="1" customWidth="1"/>
    <col min="7947" max="7947" width="28.109375" style="1" bestFit="1" customWidth="1"/>
    <col min="7948" max="7948" width="26.77734375" style="1" bestFit="1" customWidth="1"/>
    <col min="7949" max="7949" width="32.88671875" style="1" customWidth="1"/>
    <col min="7950" max="7950" width="32.109375" style="1" bestFit="1" customWidth="1"/>
    <col min="7951" max="7951" width="17.6640625" style="1" bestFit="1" customWidth="1"/>
    <col min="7952" max="7952" width="28.33203125" style="1" bestFit="1" customWidth="1"/>
    <col min="7953" max="7953" width="29.88671875" style="1" customWidth="1"/>
    <col min="7954" max="7954" width="23.6640625" style="1" customWidth="1"/>
    <col min="7955" max="7964" width="8" style="1"/>
    <col min="7965" max="7968" width="0" style="1" hidden="1" customWidth="1"/>
    <col min="7969" max="8192" width="8" style="1"/>
    <col min="8193" max="8193" width="15.6640625" style="1" customWidth="1"/>
    <col min="8194" max="8194" width="13.109375" style="1" customWidth="1"/>
    <col min="8195" max="8195" width="28" style="1" bestFit="1" customWidth="1"/>
    <col min="8196" max="8196" width="25.33203125" style="1" customWidth="1"/>
    <col min="8197" max="8197" width="32.88671875" style="1" customWidth="1"/>
    <col min="8198" max="8198" width="0" style="1" hidden="1" customWidth="1"/>
    <col min="8199" max="8199" width="25.6640625" style="1" customWidth="1"/>
    <col min="8200" max="8200" width="30.6640625" style="1" bestFit="1" customWidth="1"/>
    <col min="8201" max="8201" width="17.6640625" style="1" bestFit="1" customWidth="1"/>
    <col min="8202" max="8202" width="12" style="1" bestFit="1" customWidth="1"/>
    <col min="8203" max="8203" width="28.109375" style="1" bestFit="1" customWidth="1"/>
    <col min="8204" max="8204" width="26.77734375" style="1" bestFit="1" customWidth="1"/>
    <col min="8205" max="8205" width="32.88671875" style="1" customWidth="1"/>
    <col min="8206" max="8206" width="32.109375" style="1" bestFit="1" customWidth="1"/>
    <col min="8207" max="8207" width="17.6640625" style="1" bestFit="1" customWidth="1"/>
    <col min="8208" max="8208" width="28.33203125" style="1" bestFit="1" customWidth="1"/>
    <col min="8209" max="8209" width="29.88671875" style="1" customWidth="1"/>
    <col min="8210" max="8210" width="23.6640625" style="1" customWidth="1"/>
    <col min="8211" max="8220" width="8" style="1"/>
    <col min="8221" max="8224" width="0" style="1" hidden="1" customWidth="1"/>
    <col min="8225" max="8448" width="8" style="1"/>
    <col min="8449" max="8449" width="15.6640625" style="1" customWidth="1"/>
    <col min="8450" max="8450" width="13.109375" style="1" customWidth="1"/>
    <col min="8451" max="8451" width="28" style="1" bestFit="1" customWidth="1"/>
    <col min="8452" max="8452" width="25.33203125" style="1" customWidth="1"/>
    <col min="8453" max="8453" width="32.88671875" style="1" customWidth="1"/>
    <col min="8454" max="8454" width="0" style="1" hidden="1" customWidth="1"/>
    <col min="8455" max="8455" width="25.6640625" style="1" customWidth="1"/>
    <col min="8456" max="8456" width="30.6640625" style="1" bestFit="1" customWidth="1"/>
    <col min="8457" max="8457" width="17.6640625" style="1" bestFit="1" customWidth="1"/>
    <col min="8458" max="8458" width="12" style="1" bestFit="1" customWidth="1"/>
    <col min="8459" max="8459" width="28.109375" style="1" bestFit="1" customWidth="1"/>
    <col min="8460" max="8460" width="26.77734375" style="1" bestFit="1" customWidth="1"/>
    <col min="8461" max="8461" width="32.88671875" style="1" customWidth="1"/>
    <col min="8462" max="8462" width="32.109375" style="1" bestFit="1" customWidth="1"/>
    <col min="8463" max="8463" width="17.6640625" style="1" bestFit="1" customWidth="1"/>
    <col min="8464" max="8464" width="28.33203125" style="1" bestFit="1" customWidth="1"/>
    <col min="8465" max="8465" width="29.88671875" style="1" customWidth="1"/>
    <col min="8466" max="8466" width="23.6640625" style="1" customWidth="1"/>
    <col min="8467" max="8476" width="8" style="1"/>
    <col min="8477" max="8480" width="0" style="1" hidden="1" customWidth="1"/>
    <col min="8481" max="8704" width="8" style="1"/>
    <col min="8705" max="8705" width="15.6640625" style="1" customWidth="1"/>
    <col min="8706" max="8706" width="13.109375" style="1" customWidth="1"/>
    <col min="8707" max="8707" width="28" style="1" bestFit="1" customWidth="1"/>
    <col min="8708" max="8708" width="25.33203125" style="1" customWidth="1"/>
    <col min="8709" max="8709" width="32.88671875" style="1" customWidth="1"/>
    <col min="8710" max="8710" width="0" style="1" hidden="1" customWidth="1"/>
    <col min="8711" max="8711" width="25.6640625" style="1" customWidth="1"/>
    <col min="8712" max="8712" width="30.6640625" style="1" bestFit="1" customWidth="1"/>
    <col min="8713" max="8713" width="17.6640625" style="1" bestFit="1" customWidth="1"/>
    <col min="8714" max="8714" width="12" style="1" bestFit="1" customWidth="1"/>
    <col min="8715" max="8715" width="28.109375" style="1" bestFit="1" customWidth="1"/>
    <col min="8716" max="8716" width="26.77734375" style="1" bestFit="1" customWidth="1"/>
    <col min="8717" max="8717" width="32.88671875" style="1" customWidth="1"/>
    <col min="8718" max="8718" width="32.109375" style="1" bestFit="1" customWidth="1"/>
    <col min="8719" max="8719" width="17.6640625" style="1" bestFit="1" customWidth="1"/>
    <col min="8720" max="8720" width="28.33203125" style="1" bestFit="1" customWidth="1"/>
    <col min="8721" max="8721" width="29.88671875" style="1" customWidth="1"/>
    <col min="8722" max="8722" width="23.6640625" style="1" customWidth="1"/>
    <col min="8723" max="8732" width="8" style="1"/>
    <col min="8733" max="8736" width="0" style="1" hidden="1" customWidth="1"/>
    <col min="8737" max="8960" width="8" style="1"/>
    <col min="8961" max="8961" width="15.6640625" style="1" customWidth="1"/>
    <col min="8962" max="8962" width="13.109375" style="1" customWidth="1"/>
    <col min="8963" max="8963" width="28" style="1" bestFit="1" customWidth="1"/>
    <col min="8964" max="8964" width="25.33203125" style="1" customWidth="1"/>
    <col min="8965" max="8965" width="32.88671875" style="1" customWidth="1"/>
    <col min="8966" max="8966" width="0" style="1" hidden="1" customWidth="1"/>
    <col min="8967" max="8967" width="25.6640625" style="1" customWidth="1"/>
    <col min="8968" max="8968" width="30.6640625" style="1" bestFit="1" customWidth="1"/>
    <col min="8969" max="8969" width="17.6640625" style="1" bestFit="1" customWidth="1"/>
    <col min="8970" max="8970" width="12" style="1" bestFit="1" customWidth="1"/>
    <col min="8971" max="8971" width="28.109375" style="1" bestFit="1" customWidth="1"/>
    <col min="8972" max="8972" width="26.77734375" style="1" bestFit="1" customWidth="1"/>
    <col min="8973" max="8973" width="32.88671875" style="1" customWidth="1"/>
    <col min="8974" max="8974" width="32.109375" style="1" bestFit="1" customWidth="1"/>
    <col min="8975" max="8975" width="17.6640625" style="1" bestFit="1" customWidth="1"/>
    <col min="8976" max="8976" width="28.33203125" style="1" bestFit="1" customWidth="1"/>
    <col min="8977" max="8977" width="29.88671875" style="1" customWidth="1"/>
    <col min="8978" max="8978" width="23.6640625" style="1" customWidth="1"/>
    <col min="8979" max="8988" width="8" style="1"/>
    <col min="8989" max="8992" width="0" style="1" hidden="1" customWidth="1"/>
    <col min="8993" max="9216" width="8" style="1"/>
    <col min="9217" max="9217" width="15.6640625" style="1" customWidth="1"/>
    <col min="9218" max="9218" width="13.109375" style="1" customWidth="1"/>
    <col min="9219" max="9219" width="28" style="1" bestFit="1" customWidth="1"/>
    <col min="9220" max="9220" width="25.33203125" style="1" customWidth="1"/>
    <col min="9221" max="9221" width="32.88671875" style="1" customWidth="1"/>
    <col min="9222" max="9222" width="0" style="1" hidden="1" customWidth="1"/>
    <col min="9223" max="9223" width="25.6640625" style="1" customWidth="1"/>
    <col min="9224" max="9224" width="30.6640625" style="1" bestFit="1" customWidth="1"/>
    <col min="9225" max="9225" width="17.6640625" style="1" bestFit="1" customWidth="1"/>
    <col min="9226" max="9226" width="12" style="1" bestFit="1" customWidth="1"/>
    <col min="9227" max="9227" width="28.109375" style="1" bestFit="1" customWidth="1"/>
    <col min="9228" max="9228" width="26.77734375" style="1" bestFit="1" customWidth="1"/>
    <col min="9229" max="9229" width="32.88671875" style="1" customWidth="1"/>
    <col min="9230" max="9230" width="32.109375" style="1" bestFit="1" customWidth="1"/>
    <col min="9231" max="9231" width="17.6640625" style="1" bestFit="1" customWidth="1"/>
    <col min="9232" max="9232" width="28.33203125" style="1" bestFit="1" customWidth="1"/>
    <col min="9233" max="9233" width="29.88671875" style="1" customWidth="1"/>
    <col min="9234" max="9234" width="23.6640625" style="1" customWidth="1"/>
    <col min="9235" max="9244" width="8" style="1"/>
    <col min="9245" max="9248" width="0" style="1" hidden="1" customWidth="1"/>
    <col min="9249" max="9472" width="8" style="1"/>
    <col min="9473" max="9473" width="15.6640625" style="1" customWidth="1"/>
    <col min="9474" max="9474" width="13.109375" style="1" customWidth="1"/>
    <col min="9475" max="9475" width="28" style="1" bestFit="1" customWidth="1"/>
    <col min="9476" max="9476" width="25.33203125" style="1" customWidth="1"/>
    <col min="9477" max="9477" width="32.88671875" style="1" customWidth="1"/>
    <col min="9478" max="9478" width="0" style="1" hidden="1" customWidth="1"/>
    <col min="9479" max="9479" width="25.6640625" style="1" customWidth="1"/>
    <col min="9480" max="9480" width="30.6640625" style="1" bestFit="1" customWidth="1"/>
    <col min="9481" max="9481" width="17.6640625" style="1" bestFit="1" customWidth="1"/>
    <col min="9482" max="9482" width="12" style="1" bestFit="1" customWidth="1"/>
    <col min="9483" max="9483" width="28.109375" style="1" bestFit="1" customWidth="1"/>
    <col min="9484" max="9484" width="26.77734375" style="1" bestFit="1" customWidth="1"/>
    <col min="9485" max="9485" width="32.88671875" style="1" customWidth="1"/>
    <col min="9486" max="9486" width="32.109375" style="1" bestFit="1" customWidth="1"/>
    <col min="9487" max="9487" width="17.6640625" style="1" bestFit="1" customWidth="1"/>
    <col min="9488" max="9488" width="28.33203125" style="1" bestFit="1" customWidth="1"/>
    <col min="9489" max="9489" width="29.88671875" style="1" customWidth="1"/>
    <col min="9490" max="9490" width="23.6640625" style="1" customWidth="1"/>
    <col min="9491" max="9500" width="8" style="1"/>
    <col min="9501" max="9504" width="0" style="1" hidden="1" customWidth="1"/>
    <col min="9505" max="9728" width="8" style="1"/>
    <col min="9729" max="9729" width="15.6640625" style="1" customWidth="1"/>
    <col min="9730" max="9730" width="13.109375" style="1" customWidth="1"/>
    <col min="9731" max="9731" width="28" style="1" bestFit="1" customWidth="1"/>
    <col min="9732" max="9732" width="25.33203125" style="1" customWidth="1"/>
    <col min="9733" max="9733" width="32.88671875" style="1" customWidth="1"/>
    <col min="9734" max="9734" width="0" style="1" hidden="1" customWidth="1"/>
    <col min="9735" max="9735" width="25.6640625" style="1" customWidth="1"/>
    <col min="9736" max="9736" width="30.6640625" style="1" bestFit="1" customWidth="1"/>
    <col min="9737" max="9737" width="17.6640625" style="1" bestFit="1" customWidth="1"/>
    <col min="9738" max="9738" width="12" style="1" bestFit="1" customWidth="1"/>
    <col min="9739" max="9739" width="28.109375" style="1" bestFit="1" customWidth="1"/>
    <col min="9740" max="9740" width="26.77734375" style="1" bestFit="1" customWidth="1"/>
    <col min="9741" max="9741" width="32.88671875" style="1" customWidth="1"/>
    <col min="9742" max="9742" width="32.109375" style="1" bestFit="1" customWidth="1"/>
    <col min="9743" max="9743" width="17.6640625" style="1" bestFit="1" customWidth="1"/>
    <col min="9744" max="9744" width="28.33203125" style="1" bestFit="1" customWidth="1"/>
    <col min="9745" max="9745" width="29.88671875" style="1" customWidth="1"/>
    <col min="9746" max="9746" width="23.6640625" style="1" customWidth="1"/>
    <col min="9747" max="9756" width="8" style="1"/>
    <col min="9757" max="9760" width="0" style="1" hidden="1" customWidth="1"/>
    <col min="9761" max="9984" width="8" style="1"/>
    <col min="9985" max="9985" width="15.6640625" style="1" customWidth="1"/>
    <col min="9986" max="9986" width="13.109375" style="1" customWidth="1"/>
    <col min="9987" max="9987" width="28" style="1" bestFit="1" customWidth="1"/>
    <col min="9988" max="9988" width="25.33203125" style="1" customWidth="1"/>
    <col min="9989" max="9989" width="32.88671875" style="1" customWidth="1"/>
    <col min="9990" max="9990" width="0" style="1" hidden="1" customWidth="1"/>
    <col min="9991" max="9991" width="25.6640625" style="1" customWidth="1"/>
    <col min="9992" max="9992" width="30.6640625" style="1" bestFit="1" customWidth="1"/>
    <col min="9993" max="9993" width="17.6640625" style="1" bestFit="1" customWidth="1"/>
    <col min="9994" max="9994" width="12" style="1" bestFit="1" customWidth="1"/>
    <col min="9995" max="9995" width="28.109375" style="1" bestFit="1" customWidth="1"/>
    <col min="9996" max="9996" width="26.77734375" style="1" bestFit="1" customWidth="1"/>
    <col min="9997" max="9997" width="32.88671875" style="1" customWidth="1"/>
    <col min="9998" max="9998" width="32.109375" style="1" bestFit="1" customWidth="1"/>
    <col min="9999" max="9999" width="17.6640625" style="1" bestFit="1" customWidth="1"/>
    <col min="10000" max="10000" width="28.33203125" style="1" bestFit="1" customWidth="1"/>
    <col min="10001" max="10001" width="29.88671875" style="1" customWidth="1"/>
    <col min="10002" max="10002" width="23.6640625" style="1" customWidth="1"/>
    <col min="10003" max="10012" width="8" style="1"/>
    <col min="10013" max="10016" width="0" style="1" hidden="1" customWidth="1"/>
    <col min="10017" max="10240" width="8" style="1"/>
    <col min="10241" max="10241" width="15.6640625" style="1" customWidth="1"/>
    <col min="10242" max="10242" width="13.109375" style="1" customWidth="1"/>
    <col min="10243" max="10243" width="28" style="1" bestFit="1" customWidth="1"/>
    <col min="10244" max="10244" width="25.33203125" style="1" customWidth="1"/>
    <col min="10245" max="10245" width="32.88671875" style="1" customWidth="1"/>
    <col min="10246" max="10246" width="0" style="1" hidden="1" customWidth="1"/>
    <col min="10247" max="10247" width="25.6640625" style="1" customWidth="1"/>
    <col min="10248" max="10248" width="30.6640625" style="1" bestFit="1" customWidth="1"/>
    <col min="10249" max="10249" width="17.6640625" style="1" bestFit="1" customWidth="1"/>
    <col min="10250" max="10250" width="12" style="1" bestFit="1" customWidth="1"/>
    <col min="10251" max="10251" width="28.109375" style="1" bestFit="1" customWidth="1"/>
    <col min="10252" max="10252" width="26.77734375" style="1" bestFit="1" customWidth="1"/>
    <col min="10253" max="10253" width="32.88671875" style="1" customWidth="1"/>
    <col min="10254" max="10254" width="32.109375" style="1" bestFit="1" customWidth="1"/>
    <col min="10255" max="10255" width="17.6640625" style="1" bestFit="1" customWidth="1"/>
    <col min="10256" max="10256" width="28.33203125" style="1" bestFit="1" customWidth="1"/>
    <col min="10257" max="10257" width="29.88671875" style="1" customWidth="1"/>
    <col min="10258" max="10258" width="23.6640625" style="1" customWidth="1"/>
    <col min="10259" max="10268" width="8" style="1"/>
    <col min="10269" max="10272" width="0" style="1" hidden="1" customWidth="1"/>
    <col min="10273" max="10496" width="8" style="1"/>
    <col min="10497" max="10497" width="15.6640625" style="1" customWidth="1"/>
    <col min="10498" max="10498" width="13.109375" style="1" customWidth="1"/>
    <col min="10499" max="10499" width="28" style="1" bestFit="1" customWidth="1"/>
    <col min="10500" max="10500" width="25.33203125" style="1" customWidth="1"/>
    <col min="10501" max="10501" width="32.88671875" style="1" customWidth="1"/>
    <col min="10502" max="10502" width="0" style="1" hidden="1" customWidth="1"/>
    <col min="10503" max="10503" width="25.6640625" style="1" customWidth="1"/>
    <col min="10504" max="10504" width="30.6640625" style="1" bestFit="1" customWidth="1"/>
    <col min="10505" max="10505" width="17.6640625" style="1" bestFit="1" customWidth="1"/>
    <col min="10506" max="10506" width="12" style="1" bestFit="1" customWidth="1"/>
    <col min="10507" max="10507" width="28.109375" style="1" bestFit="1" customWidth="1"/>
    <col min="10508" max="10508" width="26.77734375" style="1" bestFit="1" customWidth="1"/>
    <col min="10509" max="10509" width="32.88671875" style="1" customWidth="1"/>
    <col min="10510" max="10510" width="32.109375" style="1" bestFit="1" customWidth="1"/>
    <col min="10511" max="10511" width="17.6640625" style="1" bestFit="1" customWidth="1"/>
    <col min="10512" max="10512" width="28.33203125" style="1" bestFit="1" customWidth="1"/>
    <col min="10513" max="10513" width="29.88671875" style="1" customWidth="1"/>
    <col min="10514" max="10514" width="23.6640625" style="1" customWidth="1"/>
    <col min="10515" max="10524" width="8" style="1"/>
    <col min="10525" max="10528" width="0" style="1" hidden="1" customWidth="1"/>
    <col min="10529" max="10752" width="8" style="1"/>
    <col min="10753" max="10753" width="15.6640625" style="1" customWidth="1"/>
    <col min="10754" max="10754" width="13.109375" style="1" customWidth="1"/>
    <col min="10755" max="10755" width="28" style="1" bestFit="1" customWidth="1"/>
    <col min="10756" max="10756" width="25.33203125" style="1" customWidth="1"/>
    <col min="10757" max="10757" width="32.88671875" style="1" customWidth="1"/>
    <col min="10758" max="10758" width="0" style="1" hidden="1" customWidth="1"/>
    <col min="10759" max="10759" width="25.6640625" style="1" customWidth="1"/>
    <col min="10760" max="10760" width="30.6640625" style="1" bestFit="1" customWidth="1"/>
    <col min="10761" max="10761" width="17.6640625" style="1" bestFit="1" customWidth="1"/>
    <col min="10762" max="10762" width="12" style="1" bestFit="1" customWidth="1"/>
    <col min="10763" max="10763" width="28.109375" style="1" bestFit="1" customWidth="1"/>
    <col min="10764" max="10764" width="26.77734375" style="1" bestFit="1" customWidth="1"/>
    <col min="10765" max="10765" width="32.88671875" style="1" customWidth="1"/>
    <col min="10766" max="10766" width="32.109375" style="1" bestFit="1" customWidth="1"/>
    <col min="10767" max="10767" width="17.6640625" style="1" bestFit="1" customWidth="1"/>
    <col min="10768" max="10768" width="28.33203125" style="1" bestFit="1" customWidth="1"/>
    <col min="10769" max="10769" width="29.88671875" style="1" customWidth="1"/>
    <col min="10770" max="10770" width="23.6640625" style="1" customWidth="1"/>
    <col min="10771" max="10780" width="8" style="1"/>
    <col min="10781" max="10784" width="0" style="1" hidden="1" customWidth="1"/>
    <col min="10785" max="11008" width="8" style="1"/>
    <col min="11009" max="11009" width="15.6640625" style="1" customWidth="1"/>
    <col min="11010" max="11010" width="13.109375" style="1" customWidth="1"/>
    <col min="11011" max="11011" width="28" style="1" bestFit="1" customWidth="1"/>
    <col min="11012" max="11012" width="25.33203125" style="1" customWidth="1"/>
    <col min="11013" max="11013" width="32.88671875" style="1" customWidth="1"/>
    <col min="11014" max="11014" width="0" style="1" hidden="1" customWidth="1"/>
    <col min="11015" max="11015" width="25.6640625" style="1" customWidth="1"/>
    <col min="11016" max="11016" width="30.6640625" style="1" bestFit="1" customWidth="1"/>
    <col min="11017" max="11017" width="17.6640625" style="1" bestFit="1" customWidth="1"/>
    <col min="11018" max="11018" width="12" style="1" bestFit="1" customWidth="1"/>
    <col min="11019" max="11019" width="28.109375" style="1" bestFit="1" customWidth="1"/>
    <col min="11020" max="11020" width="26.77734375" style="1" bestFit="1" customWidth="1"/>
    <col min="11021" max="11021" width="32.88671875" style="1" customWidth="1"/>
    <col min="11022" max="11022" width="32.109375" style="1" bestFit="1" customWidth="1"/>
    <col min="11023" max="11023" width="17.6640625" style="1" bestFit="1" customWidth="1"/>
    <col min="11024" max="11024" width="28.33203125" style="1" bestFit="1" customWidth="1"/>
    <col min="11025" max="11025" width="29.88671875" style="1" customWidth="1"/>
    <col min="11026" max="11026" width="23.6640625" style="1" customWidth="1"/>
    <col min="11027" max="11036" width="8" style="1"/>
    <col min="11037" max="11040" width="0" style="1" hidden="1" customWidth="1"/>
    <col min="11041" max="11264" width="8" style="1"/>
    <col min="11265" max="11265" width="15.6640625" style="1" customWidth="1"/>
    <col min="11266" max="11266" width="13.109375" style="1" customWidth="1"/>
    <col min="11267" max="11267" width="28" style="1" bestFit="1" customWidth="1"/>
    <col min="11268" max="11268" width="25.33203125" style="1" customWidth="1"/>
    <col min="11269" max="11269" width="32.88671875" style="1" customWidth="1"/>
    <col min="11270" max="11270" width="0" style="1" hidden="1" customWidth="1"/>
    <col min="11271" max="11271" width="25.6640625" style="1" customWidth="1"/>
    <col min="11272" max="11272" width="30.6640625" style="1" bestFit="1" customWidth="1"/>
    <col min="11273" max="11273" width="17.6640625" style="1" bestFit="1" customWidth="1"/>
    <col min="11274" max="11274" width="12" style="1" bestFit="1" customWidth="1"/>
    <col min="11275" max="11275" width="28.109375" style="1" bestFit="1" customWidth="1"/>
    <col min="11276" max="11276" width="26.77734375" style="1" bestFit="1" customWidth="1"/>
    <col min="11277" max="11277" width="32.88671875" style="1" customWidth="1"/>
    <col min="11278" max="11278" width="32.109375" style="1" bestFit="1" customWidth="1"/>
    <col min="11279" max="11279" width="17.6640625" style="1" bestFit="1" customWidth="1"/>
    <col min="11280" max="11280" width="28.33203125" style="1" bestFit="1" customWidth="1"/>
    <col min="11281" max="11281" width="29.88671875" style="1" customWidth="1"/>
    <col min="11282" max="11282" width="23.6640625" style="1" customWidth="1"/>
    <col min="11283" max="11292" width="8" style="1"/>
    <col min="11293" max="11296" width="0" style="1" hidden="1" customWidth="1"/>
    <col min="11297" max="11520" width="8" style="1"/>
    <col min="11521" max="11521" width="15.6640625" style="1" customWidth="1"/>
    <col min="11522" max="11522" width="13.109375" style="1" customWidth="1"/>
    <col min="11523" max="11523" width="28" style="1" bestFit="1" customWidth="1"/>
    <col min="11524" max="11524" width="25.33203125" style="1" customWidth="1"/>
    <col min="11525" max="11525" width="32.88671875" style="1" customWidth="1"/>
    <col min="11526" max="11526" width="0" style="1" hidden="1" customWidth="1"/>
    <col min="11527" max="11527" width="25.6640625" style="1" customWidth="1"/>
    <col min="11528" max="11528" width="30.6640625" style="1" bestFit="1" customWidth="1"/>
    <col min="11529" max="11529" width="17.6640625" style="1" bestFit="1" customWidth="1"/>
    <col min="11530" max="11530" width="12" style="1" bestFit="1" customWidth="1"/>
    <col min="11531" max="11531" width="28.109375" style="1" bestFit="1" customWidth="1"/>
    <col min="11532" max="11532" width="26.77734375" style="1" bestFit="1" customWidth="1"/>
    <col min="11533" max="11533" width="32.88671875" style="1" customWidth="1"/>
    <col min="11534" max="11534" width="32.109375" style="1" bestFit="1" customWidth="1"/>
    <col min="11535" max="11535" width="17.6640625" style="1" bestFit="1" customWidth="1"/>
    <col min="11536" max="11536" width="28.33203125" style="1" bestFit="1" customWidth="1"/>
    <col min="11537" max="11537" width="29.88671875" style="1" customWidth="1"/>
    <col min="11538" max="11538" width="23.6640625" style="1" customWidth="1"/>
    <col min="11539" max="11548" width="8" style="1"/>
    <col min="11549" max="11552" width="0" style="1" hidden="1" customWidth="1"/>
    <col min="11553" max="11776" width="8" style="1"/>
    <col min="11777" max="11777" width="15.6640625" style="1" customWidth="1"/>
    <col min="11778" max="11778" width="13.109375" style="1" customWidth="1"/>
    <col min="11779" max="11779" width="28" style="1" bestFit="1" customWidth="1"/>
    <col min="11780" max="11780" width="25.33203125" style="1" customWidth="1"/>
    <col min="11781" max="11781" width="32.88671875" style="1" customWidth="1"/>
    <col min="11782" max="11782" width="0" style="1" hidden="1" customWidth="1"/>
    <col min="11783" max="11783" width="25.6640625" style="1" customWidth="1"/>
    <col min="11784" max="11784" width="30.6640625" style="1" bestFit="1" customWidth="1"/>
    <col min="11785" max="11785" width="17.6640625" style="1" bestFit="1" customWidth="1"/>
    <col min="11786" max="11786" width="12" style="1" bestFit="1" customWidth="1"/>
    <col min="11787" max="11787" width="28.109375" style="1" bestFit="1" customWidth="1"/>
    <col min="11788" max="11788" width="26.77734375" style="1" bestFit="1" customWidth="1"/>
    <col min="11789" max="11789" width="32.88671875" style="1" customWidth="1"/>
    <col min="11790" max="11790" width="32.109375" style="1" bestFit="1" customWidth="1"/>
    <col min="11791" max="11791" width="17.6640625" style="1" bestFit="1" customWidth="1"/>
    <col min="11792" max="11792" width="28.33203125" style="1" bestFit="1" customWidth="1"/>
    <col min="11793" max="11793" width="29.88671875" style="1" customWidth="1"/>
    <col min="11794" max="11794" width="23.6640625" style="1" customWidth="1"/>
    <col min="11795" max="11804" width="8" style="1"/>
    <col min="11805" max="11808" width="0" style="1" hidden="1" customWidth="1"/>
    <col min="11809" max="12032" width="8" style="1"/>
    <col min="12033" max="12033" width="15.6640625" style="1" customWidth="1"/>
    <col min="12034" max="12034" width="13.109375" style="1" customWidth="1"/>
    <col min="12035" max="12035" width="28" style="1" bestFit="1" customWidth="1"/>
    <col min="12036" max="12036" width="25.33203125" style="1" customWidth="1"/>
    <col min="12037" max="12037" width="32.88671875" style="1" customWidth="1"/>
    <col min="12038" max="12038" width="0" style="1" hidden="1" customWidth="1"/>
    <col min="12039" max="12039" width="25.6640625" style="1" customWidth="1"/>
    <col min="12040" max="12040" width="30.6640625" style="1" bestFit="1" customWidth="1"/>
    <col min="12041" max="12041" width="17.6640625" style="1" bestFit="1" customWidth="1"/>
    <col min="12042" max="12042" width="12" style="1" bestFit="1" customWidth="1"/>
    <col min="12043" max="12043" width="28.109375" style="1" bestFit="1" customWidth="1"/>
    <col min="12044" max="12044" width="26.77734375" style="1" bestFit="1" customWidth="1"/>
    <col min="12045" max="12045" width="32.88671875" style="1" customWidth="1"/>
    <col min="12046" max="12046" width="32.109375" style="1" bestFit="1" customWidth="1"/>
    <col min="12047" max="12047" width="17.6640625" style="1" bestFit="1" customWidth="1"/>
    <col min="12048" max="12048" width="28.33203125" style="1" bestFit="1" customWidth="1"/>
    <col min="12049" max="12049" width="29.88671875" style="1" customWidth="1"/>
    <col min="12050" max="12050" width="23.6640625" style="1" customWidth="1"/>
    <col min="12051" max="12060" width="8" style="1"/>
    <col min="12061" max="12064" width="0" style="1" hidden="1" customWidth="1"/>
    <col min="12065" max="12288" width="8" style="1"/>
    <col min="12289" max="12289" width="15.6640625" style="1" customWidth="1"/>
    <col min="12290" max="12290" width="13.109375" style="1" customWidth="1"/>
    <col min="12291" max="12291" width="28" style="1" bestFit="1" customWidth="1"/>
    <col min="12292" max="12292" width="25.33203125" style="1" customWidth="1"/>
    <col min="12293" max="12293" width="32.88671875" style="1" customWidth="1"/>
    <col min="12294" max="12294" width="0" style="1" hidden="1" customWidth="1"/>
    <col min="12295" max="12295" width="25.6640625" style="1" customWidth="1"/>
    <col min="12296" max="12296" width="30.6640625" style="1" bestFit="1" customWidth="1"/>
    <col min="12297" max="12297" width="17.6640625" style="1" bestFit="1" customWidth="1"/>
    <col min="12298" max="12298" width="12" style="1" bestFit="1" customWidth="1"/>
    <col min="12299" max="12299" width="28.109375" style="1" bestFit="1" customWidth="1"/>
    <col min="12300" max="12300" width="26.77734375" style="1" bestFit="1" customWidth="1"/>
    <col min="12301" max="12301" width="32.88671875" style="1" customWidth="1"/>
    <col min="12302" max="12302" width="32.109375" style="1" bestFit="1" customWidth="1"/>
    <col min="12303" max="12303" width="17.6640625" style="1" bestFit="1" customWidth="1"/>
    <col min="12304" max="12304" width="28.33203125" style="1" bestFit="1" customWidth="1"/>
    <col min="12305" max="12305" width="29.88671875" style="1" customWidth="1"/>
    <col min="12306" max="12306" width="23.6640625" style="1" customWidth="1"/>
    <col min="12307" max="12316" width="8" style="1"/>
    <col min="12317" max="12320" width="0" style="1" hidden="1" customWidth="1"/>
    <col min="12321" max="12544" width="8" style="1"/>
    <col min="12545" max="12545" width="15.6640625" style="1" customWidth="1"/>
    <col min="12546" max="12546" width="13.109375" style="1" customWidth="1"/>
    <col min="12547" max="12547" width="28" style="1" bestFit="1" customWidth="1"/>
    <col min="12548" max="12548" width="25.33203125" style="1" customWidth="1"/>
    <col min="12549" max="12549" width="32.88671875" style="1" customWidth="1"/>
    <col min="12550" max="12550" width="0" style="1" hidden="1" customWidth="1"/>
    <col min="12551" max="12551" width="25.6640625" style="1" customWidth="1"/>
    <col min="12552" max="12552" width="30.6640625" style="1" bestFit="1" customWidth="1"/>
    <col min="12553" max="12553" width="17.6640625" style="1" bestFit="1" customWidth="1"/>
    <col min="12554" max="12554" width="12" style="1" bestFit="1" customWidth="1"/>
    <col min="12555" max="12555" width="28.109375" style="1" bestFit="1" customWidth="1"/>
    <col min="12556" max="12556" width="26.77734375" style="1" bestFit="1" customWidth="1"/>
    <col min="12557" max="12557" width="32.88671875" style="1" customWidth="1"/>
    <col min="12558" max="12558" width="32.109375" style="1" bestFit="1" customWidth="1"/>
    <col min="12559" max="12559" width="17.6640625" style="1" bestFit="1" customWidth="1"/>
    <col min="12560" max="12560" width="28.33203125" style="1" bestFit="1" customWidth="1"/>
    <col min="12561" max="12561" width="29.88671875" style="1" customWidth="1"/>
    <col min="12562" max="12562" width="23.6640625" style="1" customWidth="1"/>
    <col min="12563" max="12572" width="8" style="1"/>
    <col min="12573" max="12576" width="0" style="1" hidden="1" customWidth="1"/>
    <col min="12577" max="12800" width="8" style="1"/>
    <col min="12801" max="12801" width="15.6640625" style="1" customWidth="1"/>
    <col min="12802" max="12802" width="13.109375" style="1" customWidth="1"/>
    <col min="12803" max="12803" width="28" style="1" bestFit="1" customWidth="1"/>
    <col min="12804" max="12804" width="25.33203125" style="1" customWidth="1"/>
    <col min="12805" max="12805" width="32.88671875" style="1" customWidth="1"/>
    <col min="12806" max="12806" width="0" style="1" hidden="1" customWidth="1"/>
    <col min="12807" max="12807" width="25.6640625" style="1" customWidth="1"/>
    <col min="12808" max="12808" width="30.6640625" style="1" bestFit="1" customWidth="1"/>
    <col min="12809" max="12809" width="17.6640625" style="1" bestFit="1" customWidth="1"/>
    <col min="12810" max="12810" width="12" style="1" bestFit="1" customWidth="1"/>
    <col min="12811" max="12811" width="28.109375" style="1" bestFit="1" customWidth="1"/>
    <col min="12812" max="12812" width="26.77734375" style="1" bestFit="1" customWidth="1"/>
    <col min="12813" max="12813" width="32.88671875" style="1" customWidth="1"/>
    <col min="12814" max="12814" width="32.109375" style="1" bestFit="1" customWidth="1"/>
    <col min="12815" max="12815" width="17.6640625" style="1" bestFit="1" customWidth="1"/>
    <col min="12816" max="12816" width="28.33203125" style="1" bestFit="1" customWidth="1"/>
    <col min="12817" max="12817" width="29.88671875" style="1" customWidth="1"/>
    <col min="12818" max="12818" width="23.6640625" style="1" customWidth="1"/>
    <col min="12819" max="12828" width="8" style="1"/>
    <col min="12829" max="12832" width="0" style="1" hidden="1" customWidth="1"/>
    <col min="12833" max="13056" width="8" style="1"/>
    <col min="13057" max="13057" width="15.6640625" style="1" customWidth="1"/>
    <col min="13058" max="13058" width="13.109375" style="1" customWidth="1"/>
    <col min="13059" max="13059" width="28" style="1" bestFit="1" customWidth="1"/>
    <col min="13060" max="13060" width="25.33203125" style="1" customWidth="1"/>
    <col min="13061" max="13061" width="32.88671875" style="1" customWidth="1"/>
    <col min="13062" max="13062" width="0" style="1" hidden="1" customWidth="1"/>
    <col min="13063" max="13063" width="25.6640625" style="1" customWidth="1"/>
    <col min="13064" max="13064" width="30.6640625" style="1" bestFit="1" customWidth="1"/>
    <col min="13065" max="13065" width="17.6640625" style="1" bestFit="1" customWidth="1"/>
    <col min="13066" max="13066" width="12" style="1" bestFit="1" customWidth="1"/>
    <col min="13067" max="13067" width="28.109375" style="1" bestFit="1" customWidth="1"/>
    <col min="13068" max="13068" width="26.77734375" style="1" bestFit="1" customWidth="1"/>
    <col min="13069" max="13069" width="32.88671875" style="1" customWidth="1"/>
    <col min="13070" max="13070" width="32.109375" style="1" bestFit="1" customWidth="1"/>
    <col min="13071" max="13071" width="17.6640625" style="1" bestFit="1" customWidth="1"/>
    <col min="13072" max="13072" width="28.33203125" style="1" bestFit="1" customWidth="1"/>
    <col min="13073" max="13073" width="29.88671875" style="1" customWidth="1"/>
    <col min="13074" max="13074" width="23.6640625" style="1" customWidth="1"/>
    <col min="13075" max="13084" width="8" style="1"/>
    <col min="13085" max="13088" width="0" style="1" hidden="1" customWidth="1"/>
    <col min="13089" max="13312" width="8" style="1"/>
    <col min="13313" max="13313" width="15.6640625" style="1" customWidth="1"/>
    <col min="13314" max="13314" width="13.109375" style="1" customWidth="1"/>
    <col min="13315" max="13315" width="28" style="1" bestFit="1" customWidth="1"/>
    <col min="13316" max="13316" width="25.33203125" style="1" customWidth="1"/>
    <col min="13317" max="13317" width="32.88671875" style="1" customWidth="1"/>
    <col min="13318" max="13318" width="0" style="1" hidden="1" customWidth="1"/>
    <col min="13319" max="13319" width="25.6640625" style="1" customWidth="1"/>
    <col min="13320" max="13320" width="30.6640625" style="1" bestFit="1" customWidth="1"/>
    <col min="13321" max="13321" width="17.6640625" style="1" bestFit="1" customWidth="1"/>
    <col min="13322" max="13322" width="12" style="1" bestFit="1" customWidth="1"/>
    <col min="13323" max="13323" width="28.109375" style="1" bestFit="1" customWidth="1"/>
    <col min="13324" max="13324" width="26.77734375" style="1" bestFit="1" customWidth="1"/>
    <col min="13325" max="13325" width="32.88671875" style="1" customWidth="1"/>
    <col min="13326" max="13326" width="32.109375" style="1" bestFit="1" customWidth="1"/>
    <col min="13327" max="13327" width="17.6640625" style="1" bestFit="1" customWidth="1"/>
    <col min="13328" max="13328" width="28.33203125" style="1" bestFit="1" customWidth="1"/>
    <col min="13329" max="13329" width="29.88671875" style="1" customWidth="1"/>
    <col min="13330" max="13330" width="23.6640625" style="1" customWidth="1"/>
    <col min="13331" max="13340" width="8" style="1"/>
    <col min="13341" max="13344" width="0" style="1" hidden="1" customWidth="1"/>
    <col min="13345" max="13568" width="8" style="1"/>
    <col min="13569" max="13569" width="15.6640625" style="1" customWidth="1"/>
    <col min="13570" max="13570" width="13.109375" style="1" customWidth="1"/>
    <col min="13571" max="13571" width="28" style="1" bestFit="1" customWidth="1"/>
    <col min="13572" max="13572" width="25.33203125" style="1" customWidth="1"/>
    <col min="13573" max="13573" width="32.88671875" style="1" customWidth="1"/>
    <col min="13574" max="13574" width="0" style="1" hidden="1" customWidth="1"/>
    <col min="13575" max="13575" width="25.6640625" style="1" customWidth="1"/>
    <col min="13576" max="13576" width="30.6640625" style="1" bestFit="1" customWidth="1"/>
    <col min="13577" max="13577" width="17.6640625" style="1" bestFit="1" customWidth="1"/>
    <col min="13578" max="13578" width="12" style="1" bestFit="1" customWidth="1"/>
    <col min="13579" max="13579" width="28.109375" style="1" bestFit="1" customWidth="1"/>
    <col min="13580" max="13580" width="26.77734375" style="1" bestFit="1" customWidth="1"/>
    <col min="13581" max="13581" width="32.88671875" style="1" customWidth="1"/>
    <col min="13582" max="13582" width="32.109375" style="1" bestFit="1" customWidth="1"/>
    <col min="13583" max="13583" width="17.6640625" style="1" bestFit="1" customWidth="1"/>
    <col min="13584" max="13584" width="28.33203125" style="1" bestFit="1" customWidth="1"/>
    <col min="13585" max="13585" width="29.88671875" style="1" customWidth="1"/>
    <col min="13586" max="13586" width="23.6640625" style="1" customWidth="1"/>
    <col min="13587" max="13596" width="8" style="1"/>
    <col min="13597" max="13600" width="0" style="1" hidden="1" customWidth="1"/>
    <col min="13601" max="13824" width="8" style="1"/>
    <col min="13825" max="13825" width="15.6640625" style="1" customWidth="1"/>
    <col min="13826" max="13826" width="13.109375" style="1" customWidth="1"/>
    <col min="13827" max="13827" width="28" style="1" bestFit="1" customWidth="1"/>
    <col min="13828" max="13828" width="25.33203125" style="1" customWidth="1"/>
    <col min="13829" max="13829" width="32.88671875" style="1" customWidth="1"/>
    <col min="13830" max="13830" width="0" style="1" hidden="1" customWidth="1"/>
    <col min="13831" max="13831" width="25.6640625" style="1" customWidth="1"/>
    <col min="13832" max="13832" width="30.6640625" style="1" bestFit="1" customWidth="1"/>
    <col min="13833" max="13833" width="17.6640625" style="1" bestFit="1" customWidth="1"/>
    <col min="13834" max="13834" width="12" style="1" bestFit="1" customWidth="1"/>
    <col min="13835" max="13835" width="28.109375" style="1" bestFit="1" customWidth="1"/>
    <col min="13836" max="13836" width="26.77734375" style="1" bestFit="1" customWidth="1"/>
    <col min="13837" max="13837" width="32.88671875" style="1" customWidth="1"/>
    <col min="13838" max="13838" width="32.109375" style="1" bestFit="1" customWidth="1"/>
    <col min="13839" max="13839" width="17.6640625" style="1" bestFit="1" customWidth="1"/>
    <col min="13840" max="13840" width="28.33203125" style="1" bestFit="1" customWidth="1"/>
    <col min="13841" max="13841" width="29.88671875" style="1" customWidth="1"/>
    <col min="13842" max="13842" width="23.6640625" style="1" customWidth="1"/>
    <col min="13843" max="13852" width="8" style="1"/>
    <col min="13853" max="13856" width="0" style="1" hidden="1" customWidth="1"/>
    <col min="13857" max="14080" width="8" style="1"/>
    <col min="14081" max="14081" width="15.6640625" style="1" customWidth="1"/>
    <col min="14082" max="14082" width="13.109375" style="1" customWidth="1"/>
    <col min="14083" max="14083" width="28" style="1" bestFit="1" customWidth="1"/>
    <col min="14084" max="14084" width="25.33203125" style="1" customWidth="1"/>
    <col min="14085" max="14085" width="32.88671875" style="1" customWidth="1"/>
    <col min="14086" max="14086" width="0" style="1" hidden="1" customWidth="1"/>
    <col min="14087" max="14087" width="25.6640625" style="1" customWidth="1"/>
    <col min="14088" max="14088" width="30.6640625" style="1" bestFit="1" customWidth="1"/>
    <col min="14089" max="14089" width="17.6640625" style="1" bestFit="1" customWidth="1"/>
    <col min="14090" max="14090" width="12" style="1" bestFit="1" customWidth="1"/>
    <col min="14091" max="14091" width="28.109375" style="1" bestFit="1" customWidth="1"/>
    <col min="14092" max="14092" width="26.77734375" style="1" bestFit="1" customWidth="1"/>
    <col min="14093" max="14093" width="32.88671875" style="1" customWidth="1"/>
    <col min="14094" max="14094" width="32.109375" style="1" bestFit="1" customWidth="1"/>
    <col min="14095" max="14095" width="17.6640625" style="1" bestFit="1" customWidth="1"/>
    <col min="14096" max="14096" width="28.33203125" style="1" bestFit="1" customWidth="1"/>
    <col min="14097" max="14097" width="29.88671875" style="1" customWidth="1"/>
    <col min="14098" max="14098" width="23.6640625" style="1" customWidth="1"/>
    <col min="14099" max="14108" width="8" style="1"/>
    <col min="14109" max="14112" width="0" style="1" hidden="1" customWidth="1"/>
    <col min="14113" max="14336" width="8" style="1"/>
    <col min="14337" max="14337" width="15.6640625" style="1" customWidth="1"/>
    <col min="14338" max="14338" width="13.109375" style="1" customWidth="1"/>
    <col min="14339" max="14339" width="28" style="1" bestFit="1" customWidth="1"/>
    <col min="14340" max="14340" width="25.33203125" style="1" customWidth="1"/>
    <col min="14341" max="14341" width="32.88671875" style="1" customWidth="1"/>
    <col min="14342" max="14342" width="0" style="1" hidden="1" customWidth="1"/>
    <col min="14343" max="14343" width="25.6640625" style="1" customWidth="1"/>
    <col min="14344" max="14344" width="30.6640625" style="1" bestFit="1" customWidth="1"/>
    <col min="14345" max="14345" width="17.6640625" style="1" bestFit="1" customWidth="1"/>
    <col min="14346" max="14346" width="12" style="1" bestFit="1" customWidth="1"/>
    <col min="14347" max="14347" width="28.109375" style="1" bestFit="1" customWidth="1"/>
    <col min="14348" max="14348" width="26.77734375" style="1" bestFit="1" customWidth="1"/>
    <col min="14349" max="14349" width="32.88671875" style="1" customWidth="1"/>
    <col min="14350" max="14350" width="32.109375" style="1" bestFit="1" customWidth="1"/>
    <col min="14351" max="14351" width="17.6640625" style="1" bestFit="1" customWidth="1"/>
    <col min="14352" max="14352" width="28.33203125" style="1" bestFit="1" customWidth="1"/>
    <col min="14353" max="14353" width="29.88671875" style="1" customWidth="1"/>
    <col min="14354" max="14354" width="23.6640625" style="1" customWidth="1"/>
    <col min="14355" max="14364" width="8" style="1"/>
    <col min="14365" max="14368" width="0" style="1" hidden="1" customWidth="1"/>
    <col min="14369" max="14592" width="8" style="1"/>
    <col min="14593" max="14593" width="15.6640625" style="1" customWidth="1"/>
    <col min="14594" max="14594" width="13.109375" style="1" customWidth="1"/>
    <col min="14595" max="14595" width="28" style="1" bestFit="1" customWidth="1"/>
    <col min="14596" max="14596" width="25.33203125" style="1" customWidth="1"/>
    <col min="14597" max="14597" width="32.88671875" style="1" customWidth="1"/>
    <col min="14598" max="14598" width="0" style="1" hidden="1" customWidth="1"/>
    <col min="14599" max="14599" width="25.6640625" style="1" customWidth="1"/>
    <col min="14600" max="14600" width="30.6640625" style="1" bestFit="1" customWidth="1"/>
    <col min="14601" max="14601" width="17.6640625" style="1" bestFit="1" customWidth="1"/>
    <col min="14602" max="14602" width="12" style="1" bestFit="1" customWidth="1"/>
    <col min="14603" max="14603" width="28.109375" style="1" bestFit="1" customWidth="1"/>
    <col min="14604" max="14604" width="26.77734375" style="1" bestFit="1" customWidth="1"/>
    <col min="14605" max="14605" width="32.88671875" style="1" customWidth="1"/>
    <col min="14606" max="14606" width="32.109375" style="1" bestFit="1" customWidth="1"/>
    <col min="14607" max="14607" width="17.6640625" style="1" bestFit="1" customWidth="1"/>
    <col min="14608" max="14608" width="28.33203125" style="1" bestFit="1" customWidth="1"/>
    <col min="14609" max="14609" width="29.88671875" style="1" customWidth="1"/>
    <col min="14610" max="14610" width="23.6640625" style="1" customWidth="1"/>
    <col min="14611" max="14620" width="8" style="1"/>
    <col min="14621" max="14624" width="0" style="1" hidden="1" customWidth="1"/>
    <col min="14625" max="14848" width="8" style="1"/>
    <col min="14849" max="14849" width="15.6640625" style="1" customWidth="1"/>
    <col min="14850" max="14850" width="13.109375" style="1" customWidth="1"/>
    <col min="14851" max="14851" width="28" style="1" bestFit="1" customWidth="1"/>
    <col min="14852" max="14852" width="25.33203125" style="1" customWidth="1"/>
    <col min="14853" max="14853" width="32.88671875" style="1" customWidth="1"/>
    <col min="14854" max="14854" width="0" style="1" hidden="1" customWidth="1"/>
    <col min="14855" max="14855" width="25.6640625" style="1" customWidth="1"/>
    <col min="14856" max="14856" width="30.6640625" style="1" bestFit="1" customWidth="1"/>
    <col min="14857" max="14857" width="17.6640625" style="1" bestFit="1" customWidth="1"/>
    <col min="14858" max="14858" width="12" style="1" bestFit="1" customWidth="1"/>
    <col min="14859" max="14859" width="28.109375" style="1" bestFit="1" customWidth="1"/>
    <col min="14860" max="14860" width="26.77734375" style="1" bestFit="1" customWidth="1"/>
    <col min="14861" max="14861" width="32.88671875" style="1" customWidth="1"/>
    <col min="14862" max="14862" width="32.109375" style="1" bestFit="1" customWidth="1"/>
    <col min="14863" max="14863" width="17.6640625" style="1" bestFit="1" customWidth="1"/>
    <col min="14864" max="14864" width="28.33203125" style="1" bestFit="1" customWidth="1"/>
    <col min="14865" max="14865" width="29.88671875" style="1" customWidth="1"/>
    <col min="14866" max="14866" width="23.6640625" style="1" customWidth="1"/>
    <col min="14867" max="14876" width="8" style="1"/>
    <col min="14877" max="14880" width="0" style="1" hidden="1" customWidth="1"/>
    <col min="14881" max="15104" width="8" style="1"/>
    <col min="15105" max="15105" width="15.6640625" style="1" customWidth="1"/>
    <col min="15106" max="15106" width="13.109375" style="1" customWidth="1"/>
    <col min="15107" max="15107" width="28" style="1" bestFit="1" customWidth="1"/>
    <col min="15108" max="15108" width="25.33203125" style="1" customWidth="1"/>
    <col min="15109" max="15109" width="32.88671875" style="1" customWidth="1"/>
    <col min="15110" max="15110" width="0" style="1" hidden="1" customWidth="1"/>
    <col min="15111" max="15111" width="25.6640625" style="1" customWidth="1"/>
    <col min="15112" max="15112" width="30.6640625" style="1" bestFit="1" customWidth="1"/>
    <col min="15113" max="15113" width="17.6640625" style="1" bestFit="1" customWidth="1"/>
    <col min="15114" max="15114" width="12" style="1" bestFit="1" customWidth="1"/>
    <col min="15115" max="15115" width="28.109375" style="1" bestFit="1" customWidth="1"/>
    <col min="15116" max="15116" width="26.77734375" style="1" bestFit="1" customWidth="1"/>
    <col min="15117" max="15117" width="32.88671875" style="1" customWidth="1"/>
    <col min="15118" max="15118" width="32.109375" style="1" bestFit="1" customWidth="1"/>
    <col min="15119" max="15119" width="17.6640625" style="1" bestFit="1" customWidth="1"/>
    <col min="15120" max="15120" width="28.33203125" style="1" bestFit="1" customWidth="1"/>
    <col min="15121" max="15121" width="29.88671875" style="1" customWidth="1"/>
    <col min="15122" max="15122" width="23.6640625" style="1" customWidth="1"/>
    <col min="15123" max="15132" width="8" style="1"/>
    <col min="15133" max="15136" width="0" style="1" hidden="1" customWidth="1"/>
    <col min="15137" max="15360" width="8" style="1"/>
    <col min="15361" max="15361" width="15.6640625" style="1" customWidth="1"/>
    <col min="15362" max="15362" width="13.109375" style="1" customWidth="1"/>
    <col min="15363" max="15363" width="28" style="1" bestFit="1" customWidth="1"/>
    <col min="15364" max="15364" width="25.33203125" style="1" customWidth="1"/>
    <col min="15365" max="15365" width="32.88671875" style="1" customWidth="1"/>
    <col min="15366" max="15366" width="0" style="1" hidden="1" customWidth="1"/>
    <col min="15367" max="15367" width="25.6640625" style="1" customWidth="1"/>
    <col min="15368" max="15368" width="30.6640625" style="1" bestFit="1" customWidth="1"/>
    <col min="15369" max="15369" width="17.6640625" style="1" bestFit="1" customWidth="1"/>
    <col min="15370" max="15370" width="12" style="1" bestFit="1" customWidth="1"/>
    <col min="15371" max="15371" width="28.109375" style="1" bestFit="1" customWidth="1"/>
    <col min="15372" max="15372" width="26.77734375" style="1" bestFit="1" customWidth="1"/>
    <col min="15373" max="15373" width="32.88671875" style="1" customWidth="1"/>
    <col min="15374" max="15374" width="32.109375" style="1" bestFit="1" customWidth="1"/>
    <col min="15375" max="15375" width="17.6640625" style="1" bestFit="1" customWidth="1"/>
    <col min="15376" max="15376" width="28.33203125" style="1" bestFit="1" customWidth="1"/>
    <col min="15377" max="15377" width="29.88671875" style="1" customWidth="1"/>
    <col min="15378" max="15378" width="23.6640625" style="1" customWidth="1"/>
    <col min="15379" max="15388" width="8" style="1"/>
    <col min="15389" max="15392" width="0" style="1" hidden="1" customWidth="1"/>
    <col min="15393" max="15616" width="8" style="1"/>
    <col min="15617" max="15617" width="15.6640625" style="1" customWidth="1"/>
    <col min="15618" max="15618" width="13.109375" style="1" customWidth="1"/>
    <col min="15619" max="15619" width="28" style="1" bestFit="1" customWidth="1"/>
    <col min="15620" max="15620" width="25.33203125" style="1" customWidth="1"/>
    <col min="15621" max="15621" width="32.88671875" style="1" customWidth="1"/>
    <col min="15622" max="15622" width="0" style="1" hidden="1" customWidth="1"/>
    <col min="15623" max="15623" width="25.6640625" style="1" customWidth="1"/>
    <col min="15624" max="15624" width="30.6640625" style="1" bestFit="1" customWidth="1"/>
    <col min="15625" max="15625" width="17.6640625" style="1" bestFit="1" customWidth="1"/>
    <col min="15626" max="15626" width="12" style="1" bestFit="1" customWidth="1"/>
    <col min="15627" max="15627" width="28.109375" style="1" bestFit="1" customWidth="1"/>
    <col min="15628" max="15628" width="26.77734375" style="1" bestFit="1" customWidth="1"/>
    <col min="15629" max="15629" width="32.88671875" style="1" customWidth="1"/>
    <col min="15630" max="15630" width="32.109375" style="1" bestFit="1" customWidth="1"/>
    <col min="15631" max="15631" width="17.6640625" style="1" bestFit="1" customWidth="1"/>
    <col min="15632" max="15632" width="28.33203125" style="1" bestFit="1" customWidth="1"/>
    <col min="15633" max="15633" width="29.88671875" style="1" customWidth="1"/>
    <col min="15634" max="15634" width="23.6640625" style="1" customWidth="1"/>
    <col min="15635" max="15644" width="8" style="1"/>
    <col min="15645" max="15648" width="0" style="1" hidden="1" customWidth="1"/>
    <col min="15649" max="15872" width="8" style="1"/>
    <col min="15873" max="15873" width="15.6640625" style="1" customWidth="1"/>
    <col min="15874" max="15874" width="13.109375" style="1" customWidth="1"/>
    <col min="15875" max="15875" width="28" style="1" bestFit="1" customWidth="1"/>
    <col min="15876" max="15876" width="25.33203125" style="1" customWidth="1"/>
    <col min="15877" max="15877" width="32.88671875" style="1" customWidth="1"/>
    <col min="15878" max="15878" width="0" style="1" hidden="1" customWidth="1"/>
    <col min="15879" max="15879" width="25.6640625" style="1" customWidth="1"/>
    <col min="15880" max="15880" width="30.6640625" style="1" bestFit="1" customWidth="1"/>
    <col min="15881" max="15881" width="17.6640625" style="1" bestFit="1" customWidth="1"/>
    <col min="15882" max="15882" width="12" style="1" bestFit="1" customWidth="1"/>
    <col min="15883" max="15883" width="28.109375" style="1" bestFit="1" customWidth="1"/>
    <col min="15884" max="15884" width="26.77734375" style="1" bestFit="1" customWidth="1"/>
    <col min="15885" max="15885" width="32.88671875" style="1" customWidth="1"/>
    <col min="15886" max="15886" width="32.109375" style="1" bestFit="1" customWidth="1"/>
    <col min="15887" max="15887" width="17.6640625" style="1" bestFit="1" customWidth="1"/>
    <col min="15888" max="15888" width="28.33203125" style="1" bestFit="1" customWidth="1"/>
    <col min="15889" max="15889" width="29.88671875" style="1" customWidth="1"/>
    <col min="15890" max="15890" width="23.6640625" style="1" customWidth="1"/>
    <col min="15891" max="15900" width="8" style="1"/>
    <col min="15901" max="15904" width="0" style="1" hidden="1" customWidth="1"/>
    <col min="15905" max="16128" width="8" style="1"/>
    <col min="16129" max="16129" width="15.6640625" style="1" customWidth="1"/>
    <col min="16130" max="16130" width="13.109375" style="1" customWidth="1"/>
    <col min="16131" max="16131" width="28" style="1" bestFit="1" customWidth="1"/>
    <col min="16132" max="16132" width="25.33203125" style="1" customWidth="1"/>
    <col min="16133" max="16133" width="32.88671875" style="1" customWidth="1"/>
    <col min="16134" max="16134" width="0" style="1" hidden="1" customWidth="1"/>
    <col min="16135" max="16135" width="25.6640625" style="1" customWidth="1"/>
    <col min="16136" max="16136" width="30.6640625" style="1" bestFit="1" customWidth="1"/>
    <col min="16137" max="16137" width="17.6640625" style="1" bestFit="1" customWidth="1"/>
    <col min="16138" max="16138" width="12" style="1" bestFit="1" customWidth="1"/>
    <col min="16139" max="16139" width="28.109375" style="1" bestFit="1" customWidth="1"/>
    <col min="16140" max="16140" width="26.77734375" style="1" bestFit="1" customWidth="1"/>
    <col min="16141" max="16141" width="32.88671875" style="1" customWidth="1"/>
    <col min="16142" max="16142" width="32.109375" style="1" bestFit="1" customWidth="1"/>
    <col min="16143" max="16143" width="17.6640625" style="1" bestFit="1" customWidth="1"/>
    <col min="16144" max="16144" width="28.33203125" style="1" bestFit="1" customWidth="1"/>
    <col min="16145" max="16145" width="29.88671875" style="1" customWidth="1"/>
    <col min="16146" max="16146" width="23.6640625" style="1" customWidth="1"/>
    <col min="16147" max="16156" width="8" style="1"/>
    <col min="16157" max="16160" width="0" style="1" hidden="1" customWidth="1"/>
    <col min="16161" max="16384" width="8" style="1"/>
  </cols>
  <sheetData>
    <row r="1" spans="1:31" ht="30" customHeight="1" x14ac:dyDescent="0.2">
      <c r="A1" s="31" t="s">
        <v>150</v>
      </c>
      <c r="D1" s="32"/>
      <c r="H1" s="33"/>
      <c r="I1" s="33"/>
      <c r="J1" s="33"/>
      <c r="K1" s="33"/>
      <c r="L1" s="33"/>
      <c r="M1" s="33"/>
      <c r="N1" s="33"/>
      <c r="O1" s="33"/>
    </row>
    <row r="2" spans="1:31" ht="44.25" customHeight="1" x14ac:dyDescent="0.2">
      <c r="A2" s="201" t="s">
        <v>175</v>
      </c>
      <c r="B2" s="201"/>
      <c r="C2" s="201"/>
      <c r="D2" s="201"/>
      <c r="E2" s="201"/>
      <c r="F2" s="201"/>
      <c r="G2" s="201"/>
      <c r="H2" s="201"/>
      <c r="I2" s="201"/>
      <c r="J2" s="201"/>
      <c r="K2" s="201"/>
      <c r="L2" s="201"/>
      <c r="M2" s="201"/>
      <c r="N2" s="201"/>
      <c r="O2" s="201"/>
      <c r="P2" s="201"/>
      <c r="Q2" s="201"/>
      <c r="R2" s="201"/>
    </row>
    <row r="3" spans="1:31" ht="43.5" customHeight="1" thickBot="1" x14ac:dyDescent="0.3">
      <c r="G3" s="35"/>
      <c r="H3" s="35"/>
      <c r="I3" s="36"/>
      <c r="J3" s="36"/>
      <c r="K3" s="36"/>
      <c r="L3" s="37"/>
      <c r="M3" s="38"/>
      <c r="N3" s="38"/>
      <c r="O3" s="38"/>
      <c r="R3" s="39" t="s">
        <v>1</v>
      </c>
    </row>
    <row r="4" spans="1:31" ht="108" customHeight="1" x14ac:dyDescent="0.2">
      <c r="A4" s="40" t="s">
        <v>2</v>
      </c>
      <c r="B4" s="41" t="s">
        <v>3</v>
      </c>
      <c r="C4" s="42" t="s">
        <v>4</v>
      </c>
      <c r="D4" s="43" t="s">
        <v>5</v>
      </c>
      <c r="E4" s="44" t="s">
        <v>6</v>
      </c>
      <c r="F4" s="43" t="s">
        <v>7</v>
      </c>
      <c r="G4" s="43" t="s">
        <v>8</v>
      </c>
      <c r="H4" s="42" t="s">
        <v>9</v>
      </c>
      <c r="I4" s="45" t="s">
        <v>10</v>
      </c>
      <c r="J4" s="42" t="s">
        <v>11</v>
      </c>
      <c r="K4" s="42" t="s">
        <v>143</v>
      </c>
      <c r="L4" s="42" t="s">
        <v>12</v>
      </c>
      <c r="M4" s="46" t="s">
        <v>13</v>
      </c>
      <c r="N4" s="46" t="s">
        <v>14</v>
      </c>
      <c r="O4" s="46" t="s">
        <v>15</v>
      </c>
      <c r="P4" s="42" t="s">
        <v>16</v>
      </c>
      <c r="Q4" s="91" t="s">
        <v>17</v>
      </c>
      <c r="R4" s="47" t="s">
        <v>148</v>
      </c>
      <c r="AD4" t="s">
        <v>0</v>
      </c>
      <c r="AE4" t="s">
        <v>18</v>
      </c>
    </row>
    <row r="5" spans="1:31" ht="45" customHeight="1" x14ac:dyDescent="0.2">
      <c r="A5" s="48" t="s">
        <v>149</v>
      </c>
      <c r="B5" s="49"/>
      <c r="C5" s="50"/>
      <c r="D5" s="51"/>
      <c r="E5" s="52"/>
      <c r="F5" s="53" t="str">
        <f>D5&amp;E5</f>
        <v/>
      </c>
      <c r="G5" s="51"/>
      <c r="H5" s="51"/>
      <c r="I5" s="54"/>
      <c r="J5" s="55"/>
      <c r="K5" s="55"/>
      <c r="L5" s="56" t="str">
        <f t="shared" ref="L5:L29" si="0">IFERROR((I5+K5/J5),"")</f>
        <v/>
      </c>
      <c r="M5" s="56" t="str" cm="1">
        <f t="array" ref="M5">IFERROR(_xlfn.IFS(H5="移乗介護",1000000,H5="入浴支援",1000000,H5="移動支援",300000,H5="排泄支援",300000,H5="見守り・コミュニケーション",300000,H5="機能訓練支援",300000,H5="栄養管理支援",300000),"")</f>
        <v/>
      </c>
      <c r="N5" s="56">
        <f>MIN(L5:M5)</f>
        <v>0</v>
      </c>
      <c r="O5" s="92">
        <f>J5*N5</f>
        <v>0</v>
      </c>
      <c r="P5" s="57">
        <f>SUMIF($F5:$F29,F5,$O5:$O29)</f>
        <v>0</v>
      </c>
      <c r="Q5" s="93" t="str">
        <f>IF(P5&gt;0,IFERROR(VLOOKUP($C5,$AD$5:$AE$28,2,FALSE),""),"")</f>
        <v/>
      </c>
      <c r="R5" s="94">
        <f>MIN(P5:Q5)</f>
        <v>0</v>
      </c>
      <c r="AD5" t="s">
        <v>19</v>
      </c>
      <c r="AE5" s="58">
        <v>2100000</v>
      </c>
    </row>
    <row r="6" spans="1:31" ht="45" customHeight="1" x14ac:dyDescent="0.2">
      <c r="A6" s="48" t="s">
        <v>149</v>
      </c>
      <c r="B6" s="49"/>
      <c r="C6" s="50"/>
      <c r="D6" s="51"/>
      <c r="E6" s="52"/>
      <c r="F6" s="53" t="str">
        <f>D6&amp;E6</f>
        <v/>
      </c>
      <c r="G6" s="59"/>
      <c r="H6" s="51"/>
      <c r="I6" s="54"/>
      <c r="J6" s="55"/>
      <c r="K6" s="55"/>
      <c r="L6" s="56" t="str">
        <f t="shared" si="0"/>
        <v/>
      </c>
      <c r="M6" s="56" t="str" cm="1">
        <f t="array" ref="M6">IFERROR(_xlfn.IFS(H6="移乗介護",1000000,H6="入浴支援",1000000,H6="移動支援",300000,H6="排泄支援",300000,H6="見守り・コミュニケーション",300000,H6="機能訓練支援",300000,H6="栄養管理支援",300000),"")</f>
        <v/>
      </c>
      <c r="N6" s="56">
        <f t="shared" ref="N6:N29" si="1">MIN(L6:M6)</f>
        <v>0</v>
      </c>
      <c r="O6" s="92">
        <f t="shared" ref="O6:O29" si="2">J6*N6</f>
        <v>0</v>
      </c>
      <c r="P6" s="57" t="str">
        <f>IF($F$6=$F$5,"",SUMIF($F$5:$F$29,F6,$O$5:$O$29))</f>
        <v/>
      </c>
      <c r="Q6" s="93" t="str">
        <f>IF($P6="","",IF(P6&gt;0,IFERROR(VLOOKUP($C6,$AD$5:$AE$28,2,FALSE),""),""))</f>
        <v/>
      </c>
      <c r="R6" s="94">
        <f t="shared" ref="R6:R29" si="3">MIN(P6:Q6)</f>
        <v>0</v>
      </c>
      <c r="AD6" t="s">
        <v>20</v>
      </c>
      <c r="AE6" s="58">
        <v>1500000</v>
      </c>
    </row>
    <row r="7" spans="1:31" ht="45" customHeight="1" x14ac:dyDescent="0.2">
      <c r="A7" s="48" t="s">
        <v>149</v>
      </c>
      <c r="B7" s="49"/>
      <c r="C7" s="50"/>
      <c r="D7" s="51"/>
      <c r="E7" s="52"/>
      <c r="F7" s="53" t="str">
        <f t="shared" ref="F7:F29" si="4">D7&amp;E7</f>
        <v/>
      </c>
      <c r="G7" s="51"/>
      <c r="H7" s="51"/>
      <c r="I7" s="54"/>
      <c r="J7" s="55"/>
      <c r="K7" s="55"/>
      <c r="L7" s="56" t="str">
        <f t="shared" si="0"/>
        <v/>
      </c>
      <c r="M7" s="56" t="str" cm="1">
        <f t="array" ref="M7">IFERROR(_xlfn.IFS(H7="移乗介護",1000000,H7="入浴支援",1000000,H7="移動支援",300000,H7="排泄支援",300000,H7="見守り・コミュニケーション",300000,H7="機能訓練支援",300000,H7="栄養管理支援",300000),"")</f>
        <v/>
      </c>
      <c r="N7" s="56">
        <f t="shared" si="1"/>
        <v>0</v>
      </c>
      <c r="O7" s="92">
        <f t="shared" si="2"/>
        <v>0</v>
      </c>
      <c r="P7" s="57" t="str">
        <f>IF(OR(F7=$F$5,F7=$F$6),"",SUMIF($F$5:$F$29,F7,$O$5:$O$29))</f>
        <v/>
      </c>
      <c r="Q7" s="93" t="str">
        <f t="shared" ref="Q7:Q28" si="5">IF($P7="","",IF(P7&gt;0,IFERROR(VLOOKUP($C7,$AD$5:$AE$28,2,FALSE),""),""))</f>
        <v/>
      </c>
      <c r="R7" s="94">
        <f t="shared" si="3"/>
        <v>0</v>
      </c>
      <c r="AD7" t="s">
        <v>21</v>
      </c>
      <c r="AE7" s="58">
        <v>1200000</v>
      </c>
    </row>
    <row r="8" spans="1:31" ht="45" customHeight="1" x14ac:dyDescent="0.2">
      <c r="A8" s="48" t="s">
        <v>149</v>
      </c>
      <c r="B8" s="49"/>
      <c r="C8" s="50"/>
      <c r="D8" s="51"/>
      <c r="E8" s="52"/>
      <c r="F8" s="53" t="str">
        <f t="shared" si="4"/>
        <v/>
      </c>
      <c r="G8" s="59"/>
      <c r="H8" s="51"/>
      <c r="I8" s="54"/>
      <c r="J8" s="55"/>
      <c r="K8" s="55"/>
      <c r="L8" s="56" t="str">
        <f t="shared" si="0"/>
        <v/>
      </c>
      <c r="M8" s="56" t="str" cm="1">
        <f t="array" ref="M8">IFERROR(_xlfn.IFS(H8="移乗介護",1000000,H8="入浴支援",1000000,H8="移動支援",300000,H8="排泄支援",300000,H8="見守り・コミュニケーション",300000,H8="機能訓練支援",300000,H8="栄養管理支援",300000),"")</f>
        <v/>
      </c>
      <c r="N8" s="56">
        <f t="shared" si="1"/>
        <v>0</v>
      </c>
      <c r="O8" s="92">
        <f t="shared" si="2"/>
        <v>0</v>
      </c>
      <c r="P8" s="57" t="str">
        <f>IF(OR(F8=$F$5,F8=$F$6,F8=$F$7),"",SUMIF($F$5:$F$29,F8,$O$5:$O$29))</f>
        <v/>
      </c>
      <c r="Q8" s="93" t="str">
        <f t="shared" si="5"/>
        <v/>
      </c>
      <c r="R8" s="94">
        <f t="shared" si="3"/>
        <v>0</v>
      </c>
      <c r="AD8" t="s">
        <v>22</v>
      </c>
      <c r="AE8" s="58">
        <v>1200000</v>
      </c>
    </row>
    <row r="9" spans="1:31" ht="45" customHeight="1" x14ac:dyDescent="0.2">
      <c r="A9" s="48" t="s">
        <v>149</v>
      </c>
      <c r="B9" s="49"/>
      <c r="C9" s="50"/>
      <c r="D9" s="51"/>
      <c r="E9" s="52"/>
      <c r="F9" s="53" t="str">
        <f t="shared" si="4"/>
        <v/>
      </c>
      <c r="G9" s="51"/>
      <c r="H9" s="51"/>
      <c r="I9" s="54"/>
      <c r="J9" s="55"/>
      <c r="K9" s="55"/>
      <c r="L9" s="56" t="str">
        <f t="shared" si="0"/>
        <v/>
      </c>
      <c r="M9" s="56" t="str" cm="1">
        <f t="array" ref="M9">IFERROR(_xlfn.IFS(H9="移乗介護",1000000,H9="入浴支援",1000000,H9="移動支援",300000,H9="排泄支援",300000,H9="見守り・コミュニケーション",300000,H9="機能訓練支援",300000,H9="栄養管理支援",300000),"")</f>
        <v/>
      </c>
      <c r="N9" s="56">
        <f t="shared" si="1"/>
        <v>0</v>
      </c>
      <c r="O9" s="92">
        <f t="shared" si="2"/>
        <v>0</v>
      </c>
      <c r="P9" s="57" t="str">
        <f>IF(OR(F9=$F$5,F9=$F$6,F9=$F$7,F9=$F$8),"",SUMIF($F$5:$F$29,F9,$O$5:$O$29))</f>
        <v/>
      </c>
      <c r="Q9" s="93" t="str">
        <f t="shared" si="5"/>
        <v/>
      </c>
      <c r="R9" s="94">
        <f t="shared" si="3"/>
        <v>0</v>
      </c>
      <c r="AD9" t="s">
        <v>23</v>
      </c>
      <c r="AE9" s="58">
        <v>1200000</v>
      </c>
    </row>
    <row r="10" spans="1:31" ht="45" customHeight="1" x14ac:dyDescent="0.2">
      <c r="A10" s="48" t="s">
        <v>149</v>
      </c>
      <c r="B10" s="49"/>
      <c r="C10" s="50"/>
      <c r="D10" s="51"/>
      <c r="E10" s="52"/>
      <c r="F10" s="53" t="str">
        <f t="shared" si="4"/>
        <v/>
      </c>
      <c r="G10" s="59"/>
      <c r="H10" s="51"/>
      <c r="I10" s="54"/>
      <c r="J10" s="55"/>
      <c r="K10" s="55"/>
      <c r="L10" s="56" t="str">
        <f t="shared" si="0"/>
        <v/>
      </c>
      <c r="M10" s="56" t="str" cm="1">
        <f t="array" ref="M10">IFERROR(_xlfn.IFS(H10="移乗介護",1000000,H10="入浴支援",1000000,H10="移動支援",300000,H10="排泄支援",300000,H10="見守り・コミュニケーション",300000,H10="機能訓練支援",300000,H10="栄養管理支援",300000),"")</f>
        <v/>
      </c>
      <c r="N10" s="56">
        <f t="shared" si="1"/>
        <v>0</v>
      </c>
      <c r="O10" s="92">
        <f t="shared" si="2"/>
        <v>0</v>
      </c>
      <c r="P10" s="57" t="str">
        <f>IF(OR(F10=$F$5,F10=$F$6,F10=$F$7,F10=$F$8,F10=$F$9),"",SUMIF($F$5:$F$29,F10,$O$5:$O$29))</f>
        <v/>
      </c>
      <c r="Q10" s="93" t="str">
        <f t="shared" si="5"/>
        <v/>
      </c>
      <c r="R10" s="94">
        <f t="shared" si="3"/>
        <v>0</v>
      </c>
      <c r="AD10" s="1" t="s">
        <v>24</v>
      </c>
      <c r="AE10" s="58">
        <v>1200000</v>
      </c>
    </row>
    <row r="11" spans="1:31" ht="45" customHeight="1" x14ac:dyDescent="0.2">
      <c r="A11" s="48" t="s">
        <v>149</v>
      </c>
      <c r="B11" s="49"/>
      <c r="C11" s="50"/>
      <c r="D11" s="51"/>
      <c r="E11" s="52"/>
      <c r="F11" s="53" t="str">
        <f t="shared" si="4"/>
        <v/>
      </c>
      <c r="G11" s="51"/>
      <c r="H11" s="51"/>
      <c r="I11" s="54"/>
      <c r="J11" s="55"/>
      <c r="K11" s="55"/>
      <c r="L11" s="56" t="str">
        <f t="shared" si="0"/>
        <v/>
      </c>
      <c r="M11" s="56" t="str" cm="1">
        <f t="array" ref="M11">IFERROR(_xlfn.IFS(H11="移乗介護",1000000,H11="入浴支援",1000000,H11="移動支援",300000,H11="排泄支援",300000,H11="見守り・コミュニケーション",300000,H11="機能訓練支援",300000,H11="栄養管理支援",300000),"")</f>
        <v/>
      </c>
      <c r="N11" s="56">
        <f t="shared" si="1"/>
        <v>0</v>
      </c>
      <c r="O11" s="92">
        <f t="shared" si="2"/>
        <v>0</v>
      </c>
      <c r="P11" s="57" t="str">
        <f>IF(OR(F11=$F$5,F11=$F$6,F11=$F$7,F11=$F$8,F11=$F$9,F11=$F$10),"",SUMIF($F$5:$F$29,F11,$O$5:$O$29))</f>
        <v/>
      </c>
      <c r="Q11" s="93" t="str">
        <f t="shared" si="5"/>
        <v/>
      </c>
      <c r="R11" s="94">
        <f t="shared" si="3"/>
        <v>0</v>
      </c>
      <c r="AD11" s="1" t="s">
        <v>25</v>
      </c>
      <c r="AE11" s="58">
        <v>1200000</v>
      </c>
    </row>
    <row r="12" spans="1:31" ht="45" customHeight="1" x14ac:dyDescent="0.2">
      <c r="A12" s="48" t="s">
        <v>149</v>
      </c>
      <c r="B12" s="49"/>
      <c r="C12" s="50"/>
      <c r="D12" s="51"/>
      <c r="E12" s="52"/>
      <c r="F12" s="53" t="str">
        <f t="shared" si="4"/>
        <v/>
      </c>
      <c r="G12" s="59"/>
      <c r="H12" s="51"/>
      <c r="I12" s="54"/>
      <c r="J12" s="55"/>
      <c r="K12" s="55"/>
      <c r="L12" s="56" t="str">
        <f t="shared" si="0"/>
        <v/>
      </c>
      <c r="M12" s="56" t="str" cm="1">
        <f t="array" ref="M12">IFERROR(_xlfn.IFS(H12="移乗介護",1000000,H12="入浴支援",1000000,H12="移動支援",300000,H12="排泄支援",300000,H12="見守り・コミュニケーション",300000,H12="機能訓練支援",300000,H12="栄養管理支援",300000),"")</f>
        <v/>
      </c>
      <c r="N12" s="56">
        <f t="shared" si="1"/>
        <v>0</v>
      </c>
      <c r="O12" s="92">
        <f t="shared" si="2"/>
        <v>0</v>
      </c>
      <c r="P12" s="57" t="str">
        <f>IF(OR(F12=$F$5,F12=$F$6,F12=$F$7,F12=$F$8,F12=$F$9,F12=$F$10,F12=$F$11),"",SUMIF($F$5:$F$29,F12,$O$5:$O$29))</f>
        <v/>
      </c>
      <c r="Q12" s="93" t="str">
        <f t="shared" si="5"/>
        <v/>
      </c>
      <c r="R12" s="94">
        <f t="shared" si="3"/>
        <v>0</v>
      </c>
      <c r="AD12" s="1" t="s">
        <v>26</v>
      </c>
      <c r="AE12" s="58">
        <v>1200000</v>
      </c>
    </row>
    <row r="13" spans="1:31" ht="45" customHeight="1" x14ac:dyDescent="0.2">
      <c r="A13" s="48" t="s">
        <v>149</v>
      </c>
      <c r="B13" s="49"/>
      <c r="C13" s="50"/>
      <c r="D13" s="51"/>
      <c r="E13" s="52"/>
      <c r="F13" s="53" t="str">
        <f t="shared" si="4"/>
        <v/>
      </c>
      <c r="G13" s="51"/>
      <c r="H13" s="51"/>
      <c r="I13" s="54"/>
      <c r="J13" s="55"/>
      <c r="K13" s="55"/>
      <c r="L13" s="56" t="str">
        <f t="shared" si="0"/>
        <v/>
      </c>
      <c r="M13" s="56" t="str" cm="1">
        <f t="array" ref="M13">IFERROR(_xlfn.IFS(H13="移乗介護",1000000,H13="入浴支援",1000000,H13="移動支援",300000,H13="排泄支援",300000,H13="見守り・コミュニケーション",300000,H13="機能訓練支援",300000,H13="栄養管理支援",300000),"")</f>
        <v/>
      </c>
      <c r="N13" s="56">
        <f t="shared" si="1"/>
        <v>0</v>
      </c>
      <c r="O13" s="92">
        <f t="shared" si="2"/>
        <v>0</v>
      </c>
      <c r="P13" s="57" t="str">
        <f>IF(OR(F13=$F$5,F13=$F$6,F13=$F$7,F13=$F$8,F13=$F$9,F13=$F$10,F13=$F$11,F13=$F$12),"",SUMIF($F$5:$F$29,F13,$O$5:$O$29))</f>
        <v/>
      </c>
      <c r="Q13" s="93" t="str">
        <f t="shared" si="5"/>
        <v/>
      </c>
      <c r="R13" s="94">
        <f t="shared" si="3"/>
        <v>0</v>
      </c>
      <c r="AD13" s="1" t="s">
        <v>27</v>
      </c>
      <c r="AE13" s="58">
        <v>1200000</v>
      </c>
    </row>
    <row r="14" spans="1:31" ht="45" customHeight="1" x14ac:dyDescent="0.2">
      <c r="A14" s="48" t="s">
        <v>149</v>
      </c>
      <c r="B14" s="49"/>
      <c r="C14" s="50"/>
      <c r="D14" s="51"/>
      <c r="E14" s="52"/>
      <c r="F14" s="53" t="str">
        <f t="shared" si="4"/>
        <v/>
      </c>
      <c r="G14" s="59"/>
      <c r="H14" s="51"/>
      <c r="I14" s="54"/>
      <c r="J14" s="55"/>
      <c r="K14" s="55"/>
      <c r="L14" s="56" t="str">
        <f t="shared" si="0"/>
        <v/>
      </c>
      <c r="M14" s="56" t="str" cm="1">
        <f t="array" ref="M14">IFERROR(_xlfn.IFS(H14="移乗介護",1000000,H14="入浴支援",1000000,H14="移動支援",300000,H14="排泄支援",300000,H14="見守り・コミュニケーション",300000,H14="機能訓練支援",300000,H14="栄養管理支援",300000),"")</f>
        <v/>
      </c>
      <c r="N14" s="56">
        <f t="shared" si="1"/>
        <v>0</v>
      </c>
      <c r="O14" s="92">
        <f t="shared" si="2"/>
        <v>0</v>
      </c>
      <c r="P14" s="57" t="str">
        <f>IF(OR(F14=$F$5,F14=$F$6,F14=$F$7,F14=$F$8,F14=$F$9,F14=$F$10,F14=$F$11,F14=$F$12,F14=$F$13),"",SUMIF($F$5:$F$29,F14,$O$5:$O$29))</f>
        <v/>
      </c>
      <c r="Q14" s="93" t="str">
        <f t="shared" si="5"/>
        <v/>
      </c>
      <c r="R14" s="94">
        <f t="shared" si="3"/>
        <v>0</v>
      </c>
      <c r="AD14" s="1" t="s">
        <v>28</v>
      </c>
      <c r="AE14" s="58">
        <v>1200000</v>
      </c>
    </row>
    <row r="15" spans="1:31" ht="45" customHeight="1" x14ac:dyDescent="0.2">
      <c r="A15" s="48" t="s">
        <v>149</v>
      </c>
      <c r="B15" s="49"/>
      <c r="C15" s="50"/>
      <c r="D15" s="51"/>
      <c r="E15" s="52"/>
      <c r="F15" s="53" t="str">
        <f t="shared" si="4"/>
        <v/>
      </c>
      <c r="G15" s="51"/>
      <c r="H15" s="51"/>
      <c r="I15" s="54"/>
      <c r="J15" s="55"/>
      <c r="K15" s="55"/>
      <c r="L15" s="56" t="str">
        <f t="shared" si="0"/>
        <v/>
      </c>
      <c r="M15" s="56" t="str" cm="1">
        <f t="array" ref="M15">IFERROR(_xlfn.IFS(H15="移乗介護",1000000,H15="入浴支援",1000000,H15="移動支援",300000,H15="排泄支援",300000,H15="見守り・コミュニケーション",300000,H15="機能訓練支援",300000,H15="栄養管理支援",300000),"")</f>
        <v/>
      </c>
      <c r="N15" s="56">
        <f t="shared" si="1"/>
        <v>0</v>
      </c>
      <c r="O15" s="92">
        <f t="shared" si="2"/>
        <v>0</v>
      </c>
      <c r="P15" s="57" t="str">
        <f>IF(OR(F15=$F$5,F15=$F$6,F15=$F$7,F15=$F$8,F15=$F$9,F15=$F$10,F15=$F$11,F15=$F$12,F15=$F$13,F15=$F$14),"",SUMIF($F$5:$F$29,F15,$O$5:$O$29))</f>
        <v/>
      </c>
      <c r="Q15" s="93" t="str">
        <f t="shared" si="5"/>
        <v/>
      </c>
      <c r="R15" s="94">
        <f t="shared" si="3"/>
        <v>0</v>
      </c>
      <c r="AD15" s="1" t="s">
        <v>29</v>
      </c>
      <c r="AE15" s="58">
        <v>1200000</v>
      </c>
    </row>
    <row r="16" spans="1:31" ht="45" customHeight="1" x14ac:dyDescent="0.2">
      <c r="A16" s="48" t="s">
        <v>149</v>
      </c>
      <c r="B16" s="49"/>
      <c r="C16" s="50"/>
      <c r="D16" s="51"/>
      <c r="E16" s="52"/>
      <c r="F16" s="53" t="str">
        <f t="shared" si="4"/>
        <v/>
      </c>
      <c r="G16" s="59"/>
      <c r="H16" s="51"/>
      <c r="I16" s="54"/>
      <c r="J16" s="55"/>
      <c r="K16" s="55"/>
      <c r="L16" s="56" t="str">
        <f t="shared" si="0"/>
        <v/>
      </c>
      <c r="M16" s="56" t="str" cm="1">
        <f t="array" ref="M16">IFERROR(_xlfn.IFS(H16="移乗介護",1000000,H16="入浴支援",1000000,H16="移動支援",300000,H16="排泄支援",300000,H16="見守り・コミュニケーション",300000,H16="機能訓練支援",300000,H16="栄養管理支援",300000),"")</f>
        <v/>
      </c>
      <c r="N16" s="56">
        <f t="shared" si="1"/>
        <v>0</v>
      </c>
      <c r="O16" s="92">
        <f t="shared" si="2"/>
        <v>0</v>
      </c>
      <c r="P16" s="57" t="str">
        <f>IF(OR(F16=$F$5,F16=$F$6,F16=$F$7,F16=$F$8,F16=$F$9,F16=$F$10,F16=$F$11,F16=$F$12,F16=$F$13,F16=$F$14,F16=$F$15),"",SUMIF($F$5:$F$29,F16,$O$5:$O$29))</f>
        <v/>
      </c>
      <c r="Q16" s="93" t="str">
        <f t="shared" si="5"/>
        <v/>
      </c>
      <c r="R16" s="94">
        <f t="shared" si="3"/>
        <v>0</v>
      </c>
      <c r="AD16" s="1" t="s">
        <v>30</v>
      </c>
      <c r="AE16" s="58">
        <v>1200000</v>
      </c>
    </row>
    <row r="17" spans="1:31" ht="45" customHeight="1" x14ac:dyDescent="0.2">
      <c r="A17" s="48" t="s">
        <v>149</v>
      </c>
      <c r="B17" s="49"/>
      <c r="C17" s="50"/>
      <c r="D17" s="51"/>
      <c r="E17" s="52"/>
      <c r="F17" s="53" t="str">
        <f t="shared" si="4"/>
        <v/>
      </c>
      <c r="G17" s="51"/>
      <c r="H17" s="51"/>
      <c r="I17" s="54"/>
      <c r="J17" s="55"/>
      <c r="K17" s="55"/>
      <c r="L17" s="56" t="str">
        <f t="shared" si="0"/>
        <v/>
      </c>
      <c r="M17" s="56" t="str" cm="1">
        <f t="array" ref="M17">IFERROR(_xlfn.IFS(H17="移乗介護",1000000,H17="入浴支援",1000000,H17="移動支援",300000,H17="排泄支援",300000,H17="見守り・コミュニケーション",300000,H17="機能訓練支援",300000,H17="栄養管理支援",300000),"")</f>
        <v/>
      </c>
      <c r="N17" s="56">
        <f t="shared" si="1"/>
        <v>0</v>
      </c>
      <c r="O17" s="92">
        <f t="shared" si="2"/>
        <v>0</v>
      </c>
      <c r="P17" s="57" t="str">
        <f>IF(OR(F17=$F$5,F17=$F$6,F17=$F$7,F17=$F$8,F17=$F$9,F17=$F$10,F17=$F$11,F17=$F$12,F17=$F$13,F17=$F$14,F17=$F$15,F17=$F$16),"",SUMIF($F$5:$F$29,F17,$O$5:$O$29))</f>
        <v/>
      </c>
      <c r="Q17" s="93" t="str">
        <f t="shared" si="5"/>
        <v/>
      </c>
      <c r="R17" s="94">
        <f t="shared" si="3"/>
        <v>0</v>
      </c>
      <c r="AD17" s="1" t="s">
        <v>31</v>
      </c>
      <c r="AE17" s="58">
        <v>1200000</v>
      </c>
    </row>
    <row r="18" spans="1:31" ht="45" customHeight="1" x14ac:dyDescent="0.2">
      <c r="A18" s="48" t="s">
        <v>149</v>
      </c>
      <c r="B18" s="49"/>
      <c r="C18" s="50"/>
      <c r="D18" s="51"/>
      <c r="E18" s="52"/>
      <c r="F18" s="53" t="str">
        <f t="shared" si="4"/>
        <v/>
      </c>
      <c r="G18" s="51"/>
      <c r="H18" s="51"/>
      <c r="I18" s="54"/>
      <c r="J18" s="55"/>
      <c r="K18" s="55"/>
      <c r="L18" s="56" t="str">
        <f t="shared" si="0"/>
        <v/>
      </c>
      <c r="M18" s="56" t="str" cm="1">
        <f t="array" ref="M18">IFERROR(_xlfn.IFS(H18="移乗介護",1000000,H18="入浴支援",1000000,H18="移動支援",300000,H18="排泄支援",300000,H18="見守り・コミュニケーション",300000,H18="機能訓練支援",300000,H18="栄養管理支援",300000),"")</f>
        <v/>
      </c>
      <c r="N18" s="56">
        <f t="shared" si="1"/>
        <v>0</v>
      </c>
      <c r="O18" s="92">
        <f t="shared" si="2"/>
        <v>0</v>
      </c>
      <c r="P18" s="57" t="str">
        <f>IF(OR(F18=$F$5,F18=$F$6,F18=$F$7,F18=$F$8,F18=$F$9,F18=$F$10,F18=$F$11,F18=$F$12,F18=$F$13,F18=$F$14,F18=$F$15,F18=$F$16,F18=$F$17),"",SUMIF($F$5:$F$29,F18,$O$5:$O$29))</f>
        <v/>
      </c>
      <c r="Q18" s="93" t="str">
        <f t="shared" si="5"/>
        <v/>
      </c>
      <c r="R18" s="94">
        <f t="shared" si="3"/>
        <v>0</v>
      </c>
      <c r="AD18" s="1" t="s">
        <v>32</v>
      </c>
      <c r="AE18" s="58">
        <v>1200000</v>
      </c>
    </row>
    <row r="19" spans="1:31" ht="45" customHeight="1" x14ac:dyDescent="0.2">
      <c r="A19" s="48" t="s">
        <v>149</v>
      </c>
      <c r="B19" s="49"/>
      <c r="C19" s="50"/>
      <c r="D19" s="51"/>
      <c r="E19" s="52"/>
      <c r="F19" s="53" t="str">
        <f t="shared" si="4"/>
        <v/>
      </c>
      <c r="G19" s="51"/>
      <c r="H19" s="51"/>
      <c r="I19" s="54"/>
      <c r="J19" s="55"/>
      <c r="K19" s="55"/>
      <c r="L19" s="56" t="str">
        <f t="shared" si="0"/>
        <v/>
      </c>
      <c r="M19" s="56" t="str" cm="1">
        <f t="array" ref="M19">IFERROR(_xlfn.IFS(H19="移乗介護",1000000,H19="入浴支援",1000000,H19="移動支援",300000,H19="排泄支援",300000,H19="見守り・コミュニケーション",300000,H19="機能訓練支援",300000,H19="栄養管理支援",300000),"")</f>
        <v/>
      </c>
      <c r="N19" s="56">
        <f t="shared" si="1"/>
        <v>0</v>
      </c>
      <c r="O19" s="92">
        <f t="shared" si="2"/>
        <v>0</v>
      </c>
      <c r="P19" s="57" t="str">
        <f>IF(OR(F19=$F$5,F19=$F$6,F19=$F$7,F19=$F$8,F19=$F$9,F19=$F$10,F19=$F$11,F19=$F$12,F19=$F$13,F19=$F$14,F19=$F$15,F19=$F$16,F19=$F$17,F19=$F$18),"",SUMIF($F$5:$F$29,F19,$O$5:$O$29))</f>
        <v/>
      </c>
      <c r="Q19" s="93" t="str">
        <f t="shared" si="5"/>
        <v/>
      </c>
      <c r="R19" s="94">
        <f t="shared" si="3"/>
        <v>0</v>
      </c>
      <c r="AD19" s="1" t="s">
        <v>33</v>
      </c>
      <c r="AE19" s="58">
        <v>1200000</v>
      </c>
    </row>
    <row r="20" spans="1:31" ht="45" customHeight="1" x14ac:dyDescent="0.2">
      <c r="A20" s="48" t="s">
        <v>149</v>
      </c>
      <c r="B20" s="49"/>
      <c r="C20" s="50"/>
      <c r="D20" s="51"/>
      <c r="E20" s="52"/>
      <c r="F20" s="53" t="str">
        <f t="shared" si="4"/>
        <v/>
      </c>
      <c r="G20" s="51"/>
      <c r="H20" s="51"/>
      <c r="I20" s="54"/>
      <c r="J20" s="55"/>
      <c r="K20" s="55"/>
      <c r="L20" s="56" t="str">
        <f t="shared" si="0"/>
        <v/>
      </c>
      <c r="M20" s="56" t="str" cm="1">
        <f t="array" ref="M20">IFERROR(_xlfn.IFS(H20="移乗介護",1000000,H20="入浴支援",1000000,H20="移動支援",300000,H20="排泄支援",300000,H20="見守り・コミュニケーション",300000,H20="機能訓練支援",300000,H20="栄養管理支援",300000),"")</f>
        <v/>
      </c>
      <c r="N20" s="56">
        <f t="shared" si="1"/>
        <v>0</v>
      </c>
      <c r="O20" s="92">
        <f t="shared" si="2"/>
        <v>0</v>
      </c>
      <c r="P20" s="57" t="str">
        <f>IF(OR(F20=$F$5,F20=$F$6,F20=$F$7,F20=$F$8,F20=$F$9,F20=$F$10,F20=$F$11,F20=$F$12,F20=$F$13,F20=$F$14,F20=$F$15,F20=$F$16,F20=$F$17,F20=$F$18,F20=$F$19),"",SUMIF($F$5:$F$29,F20,$O$5:$O$29))</f>
        <v/>
      </c>
      <c r="Q20" s="93" t="str">
        <f t="shared" si="5"/>
        <v/>
      </c>
      <c r="R20" s="94">
        <f t="shared" si="3"/>
        <v>0</v>
      </c>
      <c r="AD20" s="1" t="s">
        <v>34</v>
      </c>
      <c r="AE20" s="58">
        <v>1200000</v>
      </c>
    </row>
    <row r="21" spans="1:31" ht="45" customHeight="1" x14ac:dyDescent="0.2">
      <c r="A21" s="48" t="s">
        <v>149</v>
      </c>
      <c r="B21" s="49"/>
      <c r="C21" s="50"/>
      <c r="D21" s="51"/>
      <c r="E21" s="52"/>
      <c r="F21" s="53" t="str">
        <f t="shared" si="4"/>
        <v/>
      </c>
      <c r="G21" s="51"/>
      <c r="H21" s="51"/>
      <c r="I21" s="54"/>
      <c r="J21" s="55"/>
      <c r="K21" s="55"/>
      <c r="L21" s="56" t="str">
        <f t="shared" si="0"/>
        <v/>
      </c>
      <c r="M21" s="56" t="str" cm="1">
        <f t="array" ref="M21">IFERROR(_xlfn.IFS(H21="移乗介護",1000000,H21="入浴支援",1000000,H21="移動支援",300000,H21="排泄支援",300000,H21="見守り・コミュニケーション",300000,H21="機能訓練支援",300000,H21="栄養管理支援",300000),"")</f>
        <v/>
      </c>
      <c r="N21" s="56">
        <f t="shared" si="1"/>
        <v>0</v>
      </c>
      <c r="O21" s="92">
        <f t="shared" si="2"/>
        <v>0</v>
      </c>
      <c r="P21" s="57" t="str">
        <f>IF(OR(F21=$F$5,F21=$F$6,F21=$F$7,F21=$F$8,F21=$F$9,F21=$F$10,F21=$F$11,F21=$F$12,F21=$F$13,F21=$F$14,F21=$F$15,F21=$F$16,F21=$F$17,F21=$F$18,F21=$F$19,F21=$F$20),"",SUMIF($F$5:$F$29,F21,$O$5:$O$29))</f>
        <v/>
      </c>
      <c r="Q21" s="93" t="str">
        <f t="shared" si="5"/>
        <v/>
      </c>
      <c r="R21" s="94">
        <f t="shared" si="3"/>
        <v>0</v>
      </c>
      <c r="AD21" s="1" t="s">
        <v>35</v>
      </c>
      <c r="AE21" s="58">
        <v>1200000</v>
      </c>
    </row>
    <row r="22" spans="1:31" ht="45" customHeight="1" x14ac:dyDescent="0.2">
      <c r="A22" s="48" t="s">
        <v>149</v>
      </c>
      <c r="B22" s="49"/>
      <c r="C22" s="50"/>
      <c r="D22" s="51"/>
      <c r="E22" s="52"/>
      <c r="F22" s="53" t="str">
        <f t="shared" si="4"/>
        <v/>
      </c>
      <c r="G22" s="51"/>
      <c r="H22" s="51"/>
      <c r="I22" s="54"/>
      <c r="J22" s="55"/>
      <c r="K22" s="55"/>
      <c r="L22" s="56" t="str">
        <f t="shared" si="0"/>
        <v/>
      </c>
      <c r="M22" s="56" t="str" cm="1">
        <f t="array" ref="M22">IFERROR(_xlfn.IFS(H22="移乗介護",1000000,H22="入浴支援",1000000,H22="移動支援",300000,H22="排泄支援",300000,H22="見守り・コミュニケーション",300000,H22="機能訓練支援",300000,H22="栄養管理支援",300000),"")</f>
        <v/>
      </c>
      <c r="N22" s="56">
        <f t="shared" si="1"/>
        <v>0</v>
      </c>
      <c r="O22" s="92">
        <f t="shared" si="2"/>
        <v>0</v>
      </c>
      <c r="P22" s="57" t="str">
        <f>IF(OR(F22=$F$5,F22=$F$6,F22=$F$7,F22=$F$8,F22=$F$9,F22=$F$10,F22=$F$11,F22=$F$12,F22=$F$13,F22=$F$14,F22=$F$15,F22=$F$16,F22=$F$17,F22=$F$18,F22=$F$19,F22=$F$20,F22=$F$21),"",SUMIF($F$5:$F$29,F22,$O$5:$O$29))</f>
        <v/>
      </c>
      <c r="Q22" s="93" t="str">
        <f t="shared" si="5"/>
        <v/>
      </c>
      <c r="R22" s="94">
        <f t="shared" si="3"/>
        <v>0</v>
      </c>
      <c r="AD22" s="1" t="s">
        <v>36</v>
      </c>
      <c r="AE22" s="58">
        <v>1200000</v>
      </c>
    </row>
    <row r="23" spans="1:31" ht="45" customHeight="1" x14ac:dyDescent="0.2">
      <c r="A23" s="48" t="s">
        <v>149</v>
      </c>
      <c r="B23" s="49"/>
      <c r="C23" s="50"/>
      <c r="D23" s="51"/>
      <c r="E23" s="52"/>
      <c r="F23" s="53" t="str">
        <f t="shared" si="4"/>
        <v/>
      </c>
      <c r="G23" s="51"/>
      <c r="H23" s="51"/>
      <c r="I23" s="54"/>
      <c r="J23" s="55"/>
      <c r="K23" s="55"/>
      <c r="L23" s="56" t="str">
        <f t="shared" si="0"/>
        <v/>
      </c>
      <c r="M23" s="56" t="str" cm="1">
        <f t="array" ref="M23">IFERROR(_xlfn.IFS(H23="移乗介護",1000000,H23="入浴支援",1000000,H23="移動支援",300000,H23="排泄支援",300000,H23="見守り・コミュニケーション",300000,H23="機能訓練支援",300000,H23="栄養管理支援",300000),"")</f>
        <v/>
      </c>
      <c r="N23" s="56">
        <f t="shared" si="1"/>
        <v>0</v>
      </c>
      <c r="O23" s="92">
        <f t="shared" si="2"/>
        <v>0</v>
      </c>
      <c r="P23" s="57" t="str">
        <f>IF(OR(F23=$F$5,F23=$F$6,F23=$F$7,F23=$F$8,F23=$F$9,F23=$F$10,F23=$F$11,F23=$F$12,F23=$F$13,F23=$F$14,F23=$F$15,F23=$F$16,F23=$F$17,F23=$F$18,F23=$F$19,F23=$F$20,F23=$F$21,F23=$F$22),"",SUMIF($F$5:$F$29,F23,$O$5:$O$29))</f>
        <v/>
      </c>
      <c r="Q23" s="93" t="str">
        <f t="shared" si="5"/>
        <v/>
      </c>
      <c r="R23" s="94">
        <f t="shared" si="3"/>
        <v>0</v>
      </c>
      <c r="AD23" s="1" t="s">
        <v>37</v>
      </c>
      <c r="AE23" s="58">
        <v>1200000</v>
      </c>
    </row>
    <row r="24" spans="1:31" ht="45" customHeight="1" x14ac:dyDescent="0.2">
      <c r="A24" s="48" t="s">
        <v>149</v>
      </c>
      <c r="B24" s="49"/>
      <c r="C24" s="50"/>
      <c r="D24" s="51"/>
      <c r="E24" s="52"/>
      <c r="F24" s="53" t="str">
        <f t="shared" si="4"/>
        <v/>
      </c>
      <c r="G24" s="51"/>
      <c r="H24" s="51"/>
      <c r="I24" s="54"/>
      <c r="J24" s="55"/>
      <c r="K24" s="55"/>
      <c r="L24" s="56" t="str">
        <f t="shared" si="0"/>
        <v/>
      </c>
      <c r="M24" s="56" t="str" cm="1">
        <f t="array" ref="M24">IFERROR(_xlfn.IFS(H24="移乗介護",1000000,H24="入浴支援",1000000,H24="移動支援",300000,H24="排泄支援",300000,H24="見守り・コミュニケーション",300000,H24="機能訓練支援",300000,H24="栄養管理支援",300000),"")</f>
        <v/>
      </c>
      <c r="N24" s="56">
        <f t="shared" si="1"/>
        <v>0</v>
      </c>
      <c r="O24" s="92">
        <f t="shared" si="2"/>
        <v>0</v>
      </c>
      <c r="P24" s="57" t="str">
        <f>IF(OR(F24=$F$5,F24=$F$6,F24=$F$7,F24=$F$8,F24=$F$9,F24=$F$10,F24=$F$11,F24=$F$12,F24=$F$13,F24=$F$14,F24=$F$15,F24=$F$16,F24=$F$17,F24=$F$18,F24=$F$19,F24=$F$20,F24=$F$21,F24=$F$22,F24=$F$23),"",SUMIF($F$5:$F$29,F24,$O$5:$O$29))</f>
        <v/>
      </c>
      <c r="Q24" s="93" t="str">
        <f t="shared" si="5"/>
        <v/>
      </c>
      <c r="R24" s="94">
        <f t="shared" si="3"/>
        <v>0</v>
      </c>
      <c r="AD24" s="1" t="s">
        <v>38</v>
      </c>
      <c r="AE24" s="58">
        <v>1200000</v>
      </c>
    </row>
    <row r="25" spans="1:31" ht="45" customHeight="1" x14ac:dyDescent="0.2">
      <c r="A25" s="48" t="s">
        <v>149</v>
      </c>
      <c r="B25" s="49"/>
      <c r="C25" s="50"/>
      <c r="D25" s="51"/>
      <c r="E25" s="52"/>
      <c r="F25" s="53" t="str">
        <f t="shared" si="4"/>
        <v/>
      </c>
      <c r="G25" s="51"/>
      <c r="H25" s="51"/>
      <c r="I25" s="54"/>
      <c r="J25" s="55"/>
      <c r="K25" s="55"/>
      <c r="L25" s="56" t="str">
        <f t="shared" si="0"/>
        <v/>
      </c>
      <c r="M25" s="56" t="str" cm="1">
        <f t="array" ref="M25">IFERROR(_xlfn.IFS(H25="移乗介護",1000000,H25="入浴支援",1000000,H25="移動支援",300000,H25="排泄支援",300000,H25="見守り・コミュニケーション",300000,H25="機能訓練支援",300000,H25="栄養管理支援",300000),"")</f>
        <v/>
      </c>
      <c r="N25" s="56">
        <f t="shared" si="1"/>
        <v>0</v>
      </c>
      <c r="O25" s="92">
        <f t="shared" si="2"/>
        <v>0</v>
      </c>
      <c r="P25" s="57" t="str">
        <f>IF(OR(F25=$F$5,F25=$F$6,F25=$F$7,F25=$F$8,F25=$F$9,F25=$F$10,F25=$F$11,F25=$F$12,F25=$F$13,F25=$F$14,F25=$F$15,F25=$F$16,F25=$F$17,F25=$F$18,F25=$F$19,F25=$F$20,F25=$F$21,F25=$F$22,F25=$F$23,F25=$F$24),"",SUMIF($F$5:$F$29,F25,$O$5:$O$29))</f>
        <v/>
      </c>
      <c r="Q25" s="93" t="str">
        <f t="shared" si="5"/>
        <v/>
      </c>
      <c r="R25" s="94">
        <f t="shared" si="3"/>
        <v>0</v>
      </c>
      <c r="AD25" s="1" t="s">
        <v>39</v>
      </c>
      <c r="AE25" s="58">
        <v>1200000</v>
      </c>
    </row>
    <row r="26" spans="1:31" ht="45" customHeight="1" x14ac:dyDescent="0.2">
      <c r="A26" s="48" t="s">
        <v>149</v>
      </c>
      <c r="B26" s="49"/>
      <c r="C26" s="50"/>
      <c r="D26" s="51"/>
      <c r="E26" s="52"/>
      <c r="F26" s="53" t="str">
        <f t="shared" si="4"/>
        <v/>
      </c>
      <c r="G26" s="51"/>
      <c r="H26" s="51"/>
      <c r="I26" s="54"/>
      <c r="J26" s="55"/>
      <c r="K26" s="55"/>
      <c r="L26" s="56" t="str">
        <f t="shared" si="0"/>
        <v/>
      </c>
      <c r="M26" s="56" t="str" cm="1">
        <f t="array" ref="M26">IFERROR(_xlfn.IFS(H26="移乗介護",1000000,H26="入浴支援",1000000,H26="移動支援",300000,H26="排泄支援",300000,H26="見守り・コミュニケーション",300000,H26="機能訓練支援",300000,H26="栄養管理支援",300000),"")</f>
        <v/>
      </c>
      <c r="N26" s="56">
        <f t="shared" si="1"/>
        <v>0</v>
      </c>
      <c r="O26" s="92">
        <f t="shared" si="2"/>
        <v>0</v>
      </c>
      <c r="P26" s="57" t="str">
        <f>IF(OR(F26=$F$5,F26=$F$6,F26=$F$7,F26=$F$8,F26=$F$9,F26=$F$10,F26=$F$11,F26=$F$12,F26=$F$13,F26=$F$14,F26=$F$15,F26=$F$16,F26=$F$17,F26=$F$18,F26=$F$19,F26=$F$20,F26=$F$21,F26=$F$22,F26=$F$23,F26=$F$24,F26=$F$25),"",SUMIF($F$5:$F$29,F26,$O$5:$O$29))</f>
        <v/>
      </c>
      <c r="Q26" s="93" t="str">
        <f t="shared" si="5"/>
        <v/>
      </c>
      <c r="R26" s="94">
        <f t="shared" si="3"/>
        <v>0</v>
      </c>
      <c r="AD26" s="1" t="s">
        <v>40</v>
      </c>
      <c r="AE26" s="58">
        <v>1200000</v>
      </c>
    </row>
    <row r="27" spans="1:31" ht="45" customHeight="1" x14ac:dyDescent="0.2">
      <c r="A27" s="48" t="s">
        <v>149</v>
      </c>
      <c r="B27" s="49"/>
      <c r="C27" s="50"/>
      <c r="D27" s="51"/>
      <c r="E27" s="52"/>
      <c r="F27" s="53" t="str">
        <f t="shared" si="4"/>
        <v/>
      </c>
      <c r="G27" s="51"/>
      <c r="H27" s="51"/>
      <c r="I27" s="54"/>
      <c r="J27" s="55"/>
      <c r="K27" s="55"/>
      <c r="L27" s="56" t="str">
        <f t="shared" si="0"/>
        <v/>
      </c>
      <c r="M27" s="56" t="str" cm="1">
        <f t="array" ref="M27">IFERROR(_xlfn.IFS(H27="移乗介護",1000000,H27="入浴支援",1000000,H27="移動支援",300000,H27="排泄支援",300000,H27="見守り・コミュニケーション",300000,H27="機能訓練支援",300000,H27="栄養管理支援",300000),"")</f>
        <v/>
      </c>
      <c r="N27" s="56">
        <f t="shared" si="1"/>
        <v>0</v>
      </c>
      <c r="O27" s="92">
        <f t="shared" si="2"/>
        <v>0</v>
      </c>
      <c r="P27" s="57" t="str">
        <f>IF(OR(F27=$F$5,F27=$F$6,F27=$F$7,F27=$F$8,F27=$F$9,F27=$F$10,F27=$F$11,F27=$F$12,F27=$F$13,F27=$F$14,F27=$F$15,F27=$F$16,F27=$F$17,F27=$F$18,F27=$F$19,F27=$F$20,F27=$F$21,F27=$F$22,F27=$F$23,F27=$F$24,F27=$F$25,F27=$F$26),"",SUMIF($F$5:$F$29,F27,$O$5:$O$29))</f>
        <v/>
      </c>
      <c r="Q27" s="93" t="str">
        <f t="shared" si="5"/>
        <v/>
      </c>
      <c r="R27" s="94">
        <f t="shared" si="3"/>
        <v>0</v>
      </c>
      <c r="AD27" s="1" t="s">
        <v>41</v>
      </c>
      <c r="AE27" s="58">
        <v>1200000</v>
      </c>
    </row>
    <row r="28" spans="1:31" ht="45" customHeight="1" x14ac:dyDescent="0.2">
      <c r="A28" s="48" t="s">
        <v>149</v>
      </c>
      <c r="B28" s="49"/>
      <c r="C28" s="50"/>
      <c r="D28" s="51"/>
      <c r="E28" s="52"/>
      <c r="F28" s="53" t="str">
        <f t="shared" si="4"/>
        <v/>
      </c>
      <c r="G28" s="51"/>
      <c r="H28" s="51"/>
      <c r="I28" s="54"/>
      <c r="J28" s="55"/>
      <c r="K28" s="55"/>
      <c r="L28" s="56" t="str">
        <f t="shared" si="0"/>
        <v/>
      </c>
      <c r="M28" s="56" t="str" cm="1">
        <f t="array" ref="M28">IFERROR(_xlfn.IFS(H28="移乗介護",1000000,H28="入浴支援",1000000,H28="移動支援",300000,H28="排泄支援",300000,H28="見守り・コミュニケーション",300000,H28="機能訓練支援",300000,H28="栄養管理支援",300000),"")</f>
        <v/>
      </c>
      <c r="N28" s="56">
        <f t="shared" si="1"/>
        <v>0</v>
      </c>
      <c r="O28" s="92">
        <f t="shared" si="2"/>
        <v>0</v>
      </c>
      <c r="P28" s="57" t="str">
        <f>IF(OR(F28=$F$5,F28=$F$6,F28=$F$7,F28=$F$8,F28=$F$9,F28=$F$10,F28=$F$11,F28=$F$12,F28=$F$13,F28=$F$14,F28=$F$15,F28=$F$16,F28=$F$17,F28=$F$18,F28=$F$19,F28=$F$20,F28=$F$21,F28=$F$22,F28=$F$23,F28=$F$24,F28=$F$25,F28=$F$26,F28=$F$27),"",SUMIF($F$5:$F$29,F28,$O$5:$O$29))</f>
        <v/>
      </c>
      <c r="Q28" s="93" t="str">
        <f t="shared" si="5"/>
        <v/>
      </c>
      <c r="R28" s="94">
        <f t="shared" si="3"/>
        <v>0</v>
      </c>
      <c r="AD28" s="1" t="s">
        <v>42</v>
      </c>
      <c r="AE28" s="58">
        <v>1200000</v>
      </c>
    </row>
    <row r="29" spans="1:31" ht="45" customHeight="1" x14ac:dyDescent="0.2">
      <c r="A29" s="48" t="s">
        <v>149</v>
      </c>
      <c r="B29" s="49"/>
      <c r="C29" s="50"/>
      <c r="D29" s="51"/>
      <c r="E29" s="52"/>
      <c r="F29" s="53" t="str">
        <f t="shared" si="4"/>
        <v/>
      </c>
      <c r="G29" s="59"/>
      <c r="H29" s="51"/>
      <c r="I29" s="54"/>
      <c r="J29" s="55"/>
      <c r="K29" s="55"/>
      <c r="L29" s="56" t="str">
        <f t="shared" si="0"/>
        <v/>
      </c>
      <c r="M29" s="56" t="str" cm="1">
        <f t="array" ref="M29">IFERROR(_xlfn.IFS(H29="移乗介護",1000000,H29="入浴支援",1000000,H29="移動支援",300000,H29="排泄支援",300000,H29="見守り・コミュニケーション",300000,H29="機能訓練支援",300000,H29="栄養管理支援",300000),"")</f>
        <v/>
      </c>
      <c r="N29" s="56">
        <f t="shared" si="1"/>
        <v>0</v>
      </c>
      <c r="O29" s="92">
        <f t="shared" si="2"/>
        <v>0</v>
      </c>
      <c r="P29" s="57" t="str">
        <f>IF(OR(F29=$F$5,F29=$F$6,F29=$F$7,F29=$F$8,F29=$F$9,F29=$F$10,F29=$F$11,F29=$F$12,F29=$F$13,F29=$F$14,F29=$F$15,F29=$F$16,F29=$F$17,F29=$F$18,F29=$F$19,F29=$F$20,F29=$F$21,F29=$F$22,F29=$F$23,F29=$F$24,F29=$F$25,F29=$F$26,F29=$F$27,F29=$F$28),"",SUMIF($F$5:$F$29,F29,$O$5:$O$29))</f>
        <v/>
      </c>
      <c r="Q29" s="93" t="str">
        <f>IF($P29="","",IF(P29&gt;0,IFERROR(VLOOKUP($C29,$AD$5:$AE$28,2,FALSE),""),""))</f>
        <v/>
      </c>
      <c r="R29" s="94">
        <f t="shared" si="3"/>
        <v>0</v>
      </c>
    </row>
    <row r="30" spans="1:31" ht="45" customHeight="1" thickBot="1" x14ac:dyDescent="0.25">
      <c r="A30" s="202" t="s">
        <v>43</v>
      </c>
      <c r="B30" s="203"/>
      <c r="C30" s="60"/>
      <c r="D30" s="60"/>
      <c r="E30" s="61"/>
      <c r="F30" s="62"/>
      <c r="G30" s="63"/>
      <c r="H30" s="60"/>
      <c r="I30" s="64"/>
      <c r="J30" s="65"/>
      <c r="K30" s="65"/>
      <c r="L30" s="66"/>
      <c r="M30" s="66"/>
      <c r="N30" s="66"/>
      <c r="O30" s="67">
        <f>SUM(O5:O29)</f>
        <v>0</v>
      </c>
      <c r="P30" s="95">
        <f>SUM(P5:P29)</f>
        <v>0</v>
      </c>
      <c r="Q30" s="96"/>
      <c r="R30" s="97">
        <f>SUM(R5:R29)</f>
        <v>0</v>
      </c>
    </row>
    <row r="31" spans="1:31" ht="45" customHeight="1" thickBot="1" x14ac:dyDescent="0.25">
      <c r="A31" s="68"/>
      <c r="B31" s="68"/>
      <c r="C31" s="69"/>
      <c r="D31" s="69"/>
      <c r="E31" s="69"/>
      <c r="F31" s="69"/>
      <c r="G31" s="68"/>
      <c r="H31" s="69"/>
      <c r="I31" s="70"/>
      <c r="J31" s="70"/>
      <c r="K31" s="70"/>
      <c r="L31" s="70"/>
      <c r="M31" s="70"/>
      <c r="N31" s="70"/>
      <c r="O31" s="70"/>
      <c r="P31" s="70"/>
      <c r="Q31" s="71"/>
      <c r="R31" s="70"/>
    </row>
    <row r="32" spans="1:31" ht="45" customHeight="1" x14ac:dyDescent="0.2">
      <c r="A32" s="68"/>
      <c r="B32" s="68"/>
      <c r="C32" s="69"/>
      <c r="D32" s="69"/>
      <c r="E32" s="69"/>
      <c r="F32" s="69"/>
      <c r="G32" s="68"/>
      <c r="H32" s="69"/>
      <c r="I32" s="70"/>
      <c r="J32" s="70"/>
      <c r="K32" s="70"/>
      <c r="L32" s="70"/>
      <c r="M32" s="70"/>
      <c r="N32" s="70"/>
      <c r="O32" s="70"/>
      <c r="Q32" s="72" t="s">
        <v>60</v>
      </c>
      <c r="R32" s="179">
        <f>R30*3/4</f>
        <v>0</v>
      </c>
    </row>
    <row r="33" spans="1:18" ht="45" customHeight="1" x14ac:dyDescent="0.2">
      <c r="A33" s="68"/>
      <c r="B33" s="68"/>
      <c r="C33" s="69"/>
      <c r="D33" s="69"/>
      <c r="E33" s="69"/>
      <c r="F33" s="69"/>
      <c r="G33" s="68"/>
      <c r="H33" s="69"/>
      <c r="I33" s="70"/>
      <c r="J33" s="70"/>
      <c r="K33" s="70"/>
      <c r="L33" s="70"/>
      <c r="M33" s="70"/>
      <c r="N33" s="70"/>
      <c r="O33" s="70"/>
      <c r="Q33" s="177" t="s">
        <v>61</v>
      </c>
      <c r="R33" s="181"/>
    </row>
    <row r="34" spans="1:18" ht="45" customHeight="1" x14ac:dyDescent="0.2">
      <c r="A34" s="68"/>
      <c r="B34" s="68"/>
      <c r="C34" s="69"/>
      <c r="D34" s="69"/>
      <c r="E34" s="69"/>
      <c r="F34" s="69"/>
      <c r="G34" s="68"/>
      <c r="H34" s="69"/>
      <c r="I34" s="70"/>
      <c r="J34" s="70"/>
      <c r="K34" s="70"/>
      <c r="L34" s="70"/>
      <c r="M34" s="70"/>
      <c r="N34" s="70"/>
      <c r="O34" s="70"/>
      <c r="Q34" s="176" t="s">
        <v>62</v>
      </c>
      <c r="R34" s="178">
        <f>MIN(R32:R33)</f>
        <v>0</v>
      </c>
    </row>
    <row r="35" spans="1:18" ht="45" customHeight="1" thickBot="1" x14ac:dyDescent="0.25">
      <c r="A35" s="68"/>
      <c r="B35" s="68"/>
      <c r="C35" s="69"/>
      <c r="D35" s="69"/>
      <c r="E35" s="69"/>
      <c r="F35" s="69"/>
      <c r="G35" s="68"/>
      <c r="H35" s="69"/>
      <c r="I35" s="70"/>
      <c r="J35" s="70"/>
      <c r="K35" s="70"/>
      <c r="L35" s="70"/>
      <c r="M35" s="70"/>
      <c r="N35" s="70"/>
      <c r="O35" s="70"/>
      <c r="Q35" s="73" t="s">
        <v>63</v>
      </c>
      <c r="R35" s="180">
        <f>ROUNDDOWN(R34*2/3,-3)</f>
        <v>0</v>
      </c>
    </row>
    <row r="36" spans="1:18" ht="23.1" customHeight="1" x14ac:dyDescent="0.2">
      <c r="A36" s="74" t="s">
        <v>44</v>
      </c>
      <c r="B36" s="75" t="s">
        <v>45</v>
      </c>
      <c r="C36" s="69"/>
      <c r="D36" s="69"/>
      <c r="E36" s="69"/>
      <c r="F36" s="69"/>
      <c r="G36" s="68"/>
      <c r="H36" s="69"/>
      <c r="I36" s="70"/>
      <c r="J36" s="70"/>
      <c r="K36" s="70"/>
      <c r="L36" s="70"/>
      <c r="M36" s="70"/>
      <c r="N36" s="70"/>
      <c r="O36" s="70"/>
      <c r="Q36" s="70"/>
      <c r="R36" s="71"/>
    </row>
    <row r="37" spans="1:18" ht="23.1" customHeight="1" x14ac:dyDescent="0.2">
      <c r="A37" s="76" t="s">
        <v>46</v>
      </c>
      <c r="B37" s="33" t="s">
        <v>47</v>
      </c>
      <c r="C37" s="77"/>
      <c r="D37" s="77"/>
      <c r="E37" s="77"/>
      <c r="F37" s="77"/>
      <c r="G37" s="32"/>
      <c r="H37" s="32"/>
      <c r="I37" s="32"/>
      <c r="J37" s="32"/>
      <c r="Q37" s="98"/>
    </row>
    <row r="38" spans="1:18" ht="23.1" customHeight="1" x14ac:dyDescent="0.2">
      <c r="A38" s="76" t="s">
        <v>48</v>
      </c>
      <c r="B38" s="33" t="s">
        <v>49</v>
      </c>
      <c r="C38" s="77"/>
      <c r="D38" s="77"/>
      <c r="E38" s="77"/>
      <c r="F38" s="77"/>
      <c r="G38" s="32"/>
      <c r="H38" s="32"/>
      <c r="I38" s="32"/>
      <c r="J38" s="32"/>
    </row>
    <row r="39" spans="1:18" ht="23.1" customHeight="1" x14ac:dyDescent="0.2">
      <c r="A39" s="76" t="s">
        <v>50</v>
      </c>
      <c r="B39" s="33" t="s">
        <v>64</v>
      </c>
      <c r="C39" s="77"/>
      <c r="D39" s="77"/>
      <c r="E39" s="77"/>
      <c r="F39" s="77"/>
      <c r="G39" s="78"/>
      <c r="H39" s="32"/>
      <c r="I39" s="77"/>
      <c r="J39" s="32"/>
    </row>
    <row r="40" spans="1:18" ht="23.1" customHeight="1" x14ac:dyDescent="0.2">
      <c r="A40" s="76" t="s">
        <v>65</v>
      </c>
      <c r="B40" s="31" t="s">
        <v>51</v>
      </c>
    </row>
    <row r="41" spans="1:18" ht="17.25" customHeight="1" x14ac:dyDescent="0.2">
      <c r="B41" s="79"/>
      <c r="O41" s="80"/>
    </row>
    <row r="42" spans="1:18" s="2" customFormat="1" ht="24.75" customHeight="1" x14ac:dyDescent="0.2"/>
    <row r="43" spans="1:18" s="2" customFormat="1" ht="45.75" customHeight="1" x14ac:dyDescent="0.2">
      <c r="B43" s="34"/>
    </row>
    <row r="44" spans="1:18" s="2" customFormat="1" ht="45" customHeight="1" x14ac:dyDescent="0.2"/>
    <row r="45" spans="1:18" s="2" customFormat="1" ht="24.75" customHeight="1" x14ac:dyDescent="0.2"/>
    <row r="46" spans="1:18" s="2" customFormat="1" ht="24.75" customHeight="1" x14ac:dyDescent="0.2"/>
    <row r="47" spans="1:18" s="2" customFormat="1" ht="24.75" customHeight="1" x14ac:dyDescent="0.2"/>
    <row r="48" spans="1:18" s="2" customFormat="1" ht="24.75" customHeight="1" x14ac:dyDescent="0.2"/>
    <row r="49" spans="4:27" s="2" customFormat="1" ht="24.75" customHeight="1" x14ac:dyDescent="0.2"/>
    <row r="50" spans="4:27" s="2" customFormat="1" ht="24.75" customHeight="1" x14ac:dyDescent="0.2"/>
    <row r="51" spans="4:27" hidden="1" x14ac:dyDescent="0.2">
      <c r="D51" s="2" t="s">
        <v>52</v>
      </c>
      <c r="E51" s="2" t="s">
        <v>20</v>
      </c>
      <c r="F51" t="s">
        <v>21</v>
      </c>
      <c r="G51" t="s">
        <v>22</v>
      </c>
      <c r="H51" t="s">
        <v>23</v>
      </c>
      <c r="I51" s="1" t="s">
        <v>24</v>
      </c>
      <c r="J51" s="1" t="s">
        <v>25</v>
      </c>
      <c r="K51" s="1" t="s">
        <v>26</v>
      </c>
      <c r="L51" s="1" t="s">
        <v>27</v>
      </c>
      <c r="M51" s="1" t="s">
        <v>28</v>
      </c>
      <c r="N51" s="1" t="s">
        <v>29</v>
      </c>
      <c r="O51" s="1" t="s">
        <v>30</v>
      </c>
      <c r="P51" s="1" t="s">
        <v>31</v>
      </c>
      <c r="Q51" s="1" t="s">
        <v>32</v>
      </c>
      <c r="R51" s="1" t="s">
        <v>33</v>
      </c>
      <c r="S51" s="1" t="s">
        <v>34</v>
      </c>
      <c r="T51" s="1" t="s">
        <v>35</v>
      </c>
      <c r="U51" s="1" t="s">
        <v>36</v>
      </c>
      <c r="V51" s="1" t="s">
        <v>37</v>
      </c>
      <c r="W51" s="1" t="s">
        <v>38</v>
      </c>
      <c r="X51" s="1" t="s">
        <v>39</v>
      </c>
      <c r="Y51" s="1" t="s">
        <v>40</v>
      </c>
      <c r="Z51" s="1" t="s">
        <v>41</v>
      </c>
      <c r="AA51" s="1" t="s">
        <v>42</v>
      </c>
    </row>
    <row r="52" spans="4:27" hidden="1" x14ac:dyDescent="0.2">
      <c r="D52" s="2" t="s">
        <v>53</v>
      </c>
      <c r="E52" s="2" t="s">
        <v>53</v>
      </c>
      <c r="F52" s="2" t="s">
        <v>53</v>
      </c>
      <c r="G52" s="2" t="s">
        <v>53</v>
      </c>
      <c r="H52" s="2" t="s">
        <v>53</v>
      </c>
      <c r="I52" s="2" t="s">
        <v>53</v>
      </c>
      <c r="J52" s="2" t="s">
        <v>53</v>
      </c>
      <c r="K52" s="2" t="s">
        <v>53</v>
      </c>
      <c r="L52" s="2" t="s">
        <v>53</v>
      </c>
      <c r="M52" s="2" t="s">
        <v>53</v>
      </c>
      <c r="N52" s="2" t="s">
        <v>53</v>
      </c>
      <c r="O52" s="2" t="s">
        <v>53</v>
      </c>
      <c r="P52" s="2" t="s">
        <v>53</v>
      </c>
      <c r="Q52" s="2" t="s">
        <v>53</v>
      </c>
      <c r="R52" s="2" t="s">
        <v>53</v>
      </c>
      <c r="S52" s="2" t="s">
        <v>53</v>
      </c>
      <c r="T52" s="2" t="s">
        <v>53</v>
      </c>
      <c r="U52" s="2" t="s">
        <v>53</v>
      </c>
      <c r="V52" s="2" t="s">
        <v>53</v>
      </c>
      <c r="W52" s="2" t="s">
        <v>53</v>
      </c>
      <c r="X52" s="2" t="s">
        <v>53</v>
      </c>
      <c r="Y52" s="2" t="s">
        <v>53</v>
      </c>
      <c r="Z52" s="2" t="s">
        <v>53</v>
      </c>
      <c r="AA52" s="2" t="s">
        <v>53</v>
      </c>
    </row>
    <row r="53" spans="4:27" hidden="1" x14ac:dyDescent="0.2">
      <c r="D53" s="2" t="s">
        <v>54</v>
      </c>
      <c r="E53" s="2" t="s">
        <v>54</v>
      </c>
      <c r="F53" s="2" t="s">
        <v>54</v>
      </c>
      <c r="G53" s="2" t="s">
        <v>54</v>
      </c>
      <c r="H53" s="2" t="s">
        <v>54</v>
      </c>
      <c r="I53" s="2" t="s">
        <v>54</v>
      </c>
      <c r="J53" s="2" t="s">
        <v>54</v>
      </c>
      <c r="K53" s="2" t="s">
        <v>54</v>
      </c>
      <c r="L53" s="2" t="s">
        <v>54</v>
      </c>
      <c r="M53" s="2" t="s">
        <v>54</v>
      </c>
      <c r="N53" s="2" t="s">
        <v>54</v>
      </c>
      <c r="O53" s="2" t="s">
        <v>54</v>
      </c>
      <c r="P53" s="2" t="s">
        <v>54</v>
      </c>
      <c r="Q53" s="2" t="s">
        <v>54</v>
      </c>
      <c r="R53" s="2" t="s">
        <v>54</v>
      </c>
      <c r="S53" s="2" t="s">
        <v>54</v>
      </c>
      <c r="T53" s="2" t="s">
        <v>54</v>
      </c>
      <c r="U53" s="2" t="s">
        <v>54</v>
      </c>
      <c r="V53" s="2" t="s">
        <v>54</v>
      </c>
      <c r="W53" s="2" t="s">
        <v>54</v>
      </c>
      <c r="X53" s="2" t="s">
        <v>54</v>
      </c>
      <c r="Y53" s="2" t="s">
        <v>54</v>
      </c>
      <c r="Z53" s="2" t="s">
        <v>54</v>
      </c>
      <c r="AA53" s="2" t="s">
        <v>54</v>
      </c>
    </row>
    <row r="54" spans="4:27" hidden="1" x14ac:dyDescent="0.2">
      <c r="D54" s="2" t="s">
        <v>55</v>
      </c>
      <c r="E54" s="2" t="s">
        <v>55</v>
      </c>
      <c r="F54" s="2" t="s">
        <v>55</v>
      </c>
      <c r="G54" s="2" t="s">
        <v>55</v>
      </c>
      <c r="H54" s="2" t="s">
        <v>55</v>
      </c>
      <c r="I54" s="2" t="s">
        <v>55</v>
      </c>
      <c r="J54" s="2" t="s">
        <v>55</v>
      </c>
      <c r="K54" s="2" t="s">
        <v>55</v>
      </c>
      <c r="L54" s="2" t="s">
        <v>55</v>
      </c>
      <c r="M54" s="2" t="s">
        <v>55</v>
      </c>
      <c r="N54" s="2" t="s">
        <v>55</v>
      </c>
      <c r="O54" s="2" t="s">
        <v>55</v>
      </c>
      <c r="P54" s="2" t="s">
        <v>55</v>
      </c>
      <c r="Q54" s="2" t="s">
        <v>55</v>
      </c>
      <c r="R54" s="2" t="s">
        <v>55</v>
      </c>
      <c r="S54" s="2" t="s">
        <v>55</v>
      </c>
      <c r="T54" s="2" t="s">
        <v>55</v>
      </c>
      <c r="U54" s="2" t="s">
        <v>55</v>
      </c>
      <c r="V54" s="2" t="s">
        <v>55</v>
      </c>
      <c r="W54" s="2" t="s">
        <v>55</v>
      </c>
      <c r="X54" s="2" t="s">
        <v>55</v>
      </c>
      <c r="Y54" s="2" t="s">
        <v>55</v>
      </c>
      <c r="Z54" s="2" t="s">
        <v>55</v>
      </c>
      <c r="AA54" s="2" t="s">
        <v>55</v>
      </c>
    </row>
    <row r="55" spans="4:27" hidden="1" x14ac:dyDescent="0.2">
      <c r="D55" s="2" t="s">
        <v>56</v>
      </c>
      <c r="E55" s="2" t="s">
        <v>56</v>
      </c>
      <c r="F55" s="2" t="s">
        <v>57</v>
      </c>
      <c r="G55" s="2" t="s">
        <v>57</v>
      </c>
      <c r="H55" s="2" t="s">
        <v>57</v>
      </c>
      <c r="I55" s="2" t="s">
        <v>57</v>
      </c>
      <c r="J55" s="2" t="s">
        <v>57</v>
      </c>
      <c r="K55" s="2" t="s">
        <v>57</v>
      </c>
      <c r="L55" s="2" t="s">
        <v>57</v>
      </c>
      <c r="M55" s="2" t="s">
        <v>57</v>
      </c>
      <c r="N55" s="2" t="s">
        <v>57</v>
      </c>
      <c r="O55" s="2" t="s">
        <v>57</v>
      </c>
      <c r="P55" s="2" t="s">
        <v>57</v>
      </c>
      <c r="Q55" s="2" t="s">
        <v>57</v>
      </c>
      <c r="R55" s="2" t="s">
        <v>57</v>
      </c>
      <c r="S55" s="2" t="s">
        <v>57</v>
      </c>
      <c r="T55" s="2" t="s">
        <v>57</v>
      </c>
      <c r="U55" s="2" t="s">
        <v>57</v>
      </c>
      <c r="V55" s="2" t="s">
        <v>57</v>
      </c>
      <c r="W55" s="2" t="s">
        <v>57</v>
      </c>
      <c r="X55" s="2" t="s">
        <v>57</v>
      </c>
      <c r="Y55" s="2" t="s">
        <v>57</v>
      </c>
      <c r="Z55" s="2" t="s">
        <v>57</v>
      </c>
      <c r="AA55" s="2" t="s">
        <v>57</v>
      </c>
    </row>
    <row r="56" spans="4:27" hidden="1" x14ac:dyDescent="0.2">
      <c r="D56" s="2" t="s">
        <v>57</v>
      </c>
      <c r="E56" s="2" t="s">
        <v>57</v>
      </c>
      <c r="F56" s="2" t="s">
        <v>58</v>
      </c>
      <c r="G56" s="2" t="s">
        <v>58</v>
      </c>
      <c r="H56" s="2" t="s">
        <v>58</v>
      </c>
      <c r="I56" s="2" t="s">
        <v>58</v>
      </c>
      <c r="J56" s="2" t="s">
        <v>58</v>
      </c>
      <c r="K56" s="2" t="s">
        <v>58</v>
      </c>
      <c r="L56" s="2" t="s">
        <v>58</v>
      </c>
      <c r="M56" s="2" t="s">
        <v>58</v>
      </c>
      <c r="N56" s="2" t="s">
        <v>58</v>
      </c>
      <c r="O56" s="2" t="s">
        <v>58</v>
      </c>
      <c r="P56" s="2" t="s">
        <v>58</v>
      </c>
      <c r="Q56" s="2" t="s">
        <v>58</v>
      </c>
      <c r="R56" s="2" t="s">
        <v>58</v>
      </c>
      <c r="S56" s="2" t="s">
        <v>58</v>
      </c>
      <c r="T56" s="2" t="s">
        <v>58</v>
      </c>
      <c r="U56" s="2" t="s">
        <v>58</v>
      </c>
      <c r="V56" s="2" t="s">
        <v>58</v>
      </c>
      <c r="W56" s="2" t="s">
        <v>58</v>
      </c>
      <c r="X56" s="2" t="s">
        <v>58</v>
      </c>
      <c r="Y56" s="2" t="s">
        <v>58</v>
      </c>
      <c r="Z56" s="2" t="s">
        <v>58</v>
      </c>
      <c r="AA56" s="2" t="s">
        <v>58</v>
      </c>
    </row>
    <row r="57" spans="4:27" hidden="1" x14ac:dyDescent="0.2">
      <c r="D57" s="1" t="s">
        <v>58</v>
      </c>
      <c r="E57" s="1" t="s">
        <v>58</v>
      </c>
      <c r="F57" s="2" t="s">
        <v>59</v>
      </c>
      <c r="G57" s="2" t="s">
        <v>59</v>
      </c>
      <c r="H57" s="2" t="s">
        <v>59</v>
      </c>
      <c r="I57" s="2" t="s">
        <v>59</v>
      </c>
      <c r="J57" s="2" t="s">
        <v>59</v>
      </c>
      <c r="K57" s="2" t="s">
        <v>59</v>
      </c>
      <c r="L57" s="2" t="s">
        <v>59</v>
      </c>
      <c r="M57" s="2" t="s">
        <v>59</v>
      </c>
      <c r="N57" s="2" t="s">
        <v>59</v>
      </c>
      <c r="O57" s="2" t="s">
        <v>59</v>
      </c>
      <c r="P57" s="2" t="s">
        <v>59</v>
      </c>
      <c r="Q57" s="2" t="s">
        <v>59</v>
      </c>
      <c r="R57" s="2" t="s">
        <v>59</v>
      </c>
      <c r="S57" s="2" t="s">
        <v>59</v>
      </c>
      <c r="T57" s="2" t="s">
        <v>59</v>
      </c>
      <c r="U57" s="2" t="s">
        <v>59</v>
      </c>
      <c r="V57" s="2" t="s">
        <v>59</v>
      </c>
      <c r="W57" s="2" t="s">
        <v>59</v>
      </c>
      <c r="X57" s="2" t="s">
        <v>59</v>
      </c>
      <c r="Y57" s="2" t="s">
        <v>59</v>
      </c>
      <c r="Z57" s="2" t="s">
        <v>59</v>
      </c>
      <c r="AA57" s="2" t="s">
        <v>59</v>
      </c>
    </row>
    <row r="58" spans="4:27" hidden="1" x14ac:dyDescent="0.2">
      <c r="D58" s="1" t="s">
        <v>59</v>
      </c>
      <c r="E58" s="1" t="s">
        <v>59</v>
      </c>
    </row>
  </sheetData>
  <mergeCells count="2">
    <mergeCell ref="A2:R2"/>
    <mergeCell ref="A30:B30"/>
  </mergeCells>
  <phoneticPr fontId="13"/>
  <dataValidations count="4">
    <dataValidation type="list" allowBlank="1" showInputMessage="1" showErrorMessage="1" sqref="H5:H29" xr:uid="{2963B01B-53F9-45B9-A376-0F0CCEA44B71}">
      <formula1>INDIRECT($C5)</formula1>
    </dataValidation>
    <dataValidation type="list" allowBlank="1" showInputMessage="1" showErrorMessage="1" sqref="WVK983058:WVK983071 IY5:IY29 SU5:SU29 ACQ5:ACQ29 AMM5:AMM29 AWI5:AWI29 BGE5:BGE29 BQA5:BQA29 BZW5:BZW29 CJS5:CJS29 CTO5:CTO29 DDK5:DDK29 DNG5:DNG29 DXC5:DXC29 EGY5:EGY29 EQU5:EQU29 FAQ5:FAQ29 FKM5:FKM29 FUI5:FUI29 GEE5:GEE29 GOA5:GOA29 GXW5:GXW29 HHS5:HHS29 HRO5:HRO29 IBK5:IBK29 ILG5:ILG29 IVC5:IVC29 JEY5:JEY29 JOU5:JOU29 JYQ5:JYQ29 KIM5:KIM29 KSI5:KSI29 LCE5:LCE29 LMA5:LMA29 LVW5:LVW29 MFS5:MFS29 MPO5:MPO29 MZK5:MZK29 NJG5:NJG29 NTC5:NTC29 OCY5:OCY29 OMU5:OMU29 OWQ5:OWQ29 PGM5:PGM29 PQI5:PQI29 QAE5:QAE29 QKA5:QKA29 QTW5:QTW29 RDS5:RDS29 RNO5:RNO29 RXK5:RXK29 SHG5:SHG29 SRC5:SRC29 TAY5:TAY29 TKU5:TKU29 TUQ5:TUQ29 UEM5:UEM29 UOI5:UOI29 UYE5:UYE29 VIA5:VIA29 VRW5:VRW29 WBS5:WBS29 WLO5:WLO29 WVK5:WVK29 C65554:C65567 IY65554:IY65567 SU65554:SU65567 ACQ65554:ACQ65567 AMM65554:AMM65567 AWI65554:AWI65567 BGE65554:BGE65567 BQA65554:BQA65567 BZW65554:BZW65567 CJS65554:CJS65567 CTO65554:CTO65567 DDK65554:DDK65567 DNG65554:DNG65567 DXC65554:DXC65567 EGY65554:EGY65567 EQU65554:EQU65567 FAQ65554:FAQ65567 FKM65554:FKM65567 FUI65554:FUI65567 GEE65554:GEE65567 GOA65554:GOA65567 GXW65554:GXW65567 HHS65554:HHS65567 HRO65554:HRO65567 IBK65554:IBK65567 ILG65554:ILG65567 IVC65554:IVC65567 JEY65554:JEY65567 JOU65554:JOU65567 JYQ65554:JYQ65567 KIM65554:KIM65567 KSI65554:KSI65567 LCE65554:LCE65567 LMA65554:LMA65567 LVW65554:LVW65567 MFS65554:MFS65567 MPO65554:MPO65567 MZK65554:MZK65567 NJG65554:NJG65567 NTC65554:NTC65567 OCY65554:OCY65567 OMU65554:OMU65567 OWQ65554:OWQ65567 PGM65554:PGM65567 PQI65554:PQI65567 QAE65554:QAE65567 QKA65554:QKA65567 QTW65554:QTW65567 RDS65554:RDS65567 RNO65554:RNO65567 RXK65554:RXK65567 SHG65554:SHG65567 SRC65554:SRC65567 TAY65554:TAY65567 TKU65554:TKU65567 TUQ65554:TUQ65567 UEM65554:UEM65567 UOI65554:UOI65567 UYE65554:UYE65567 VIA65554:VIA65567 VRW65554:VRW65567 WBS65554:WBS65567 WLO65554:WLO65567 WVK65554:WVK65567 C131090:C131103 IY131090:IY131103 SU131090:SU131103 ACQ131090:ACQ131103 AMM131090:AMM131103 AWI131090:AWI131103 BGE131090:BGE131103 BQA131090:BQA131103 BZW131090:BZW131103 CJS131090:CJS131103 CTO131090:CTO131103 DDK131090:DDK131103 DNG131090:DNG131103 DXC131090:DXC131103 EGY131090:EGY131103 EQU131090:EQU131103 FAQ131090:FAQ131103 FKM131090:FKM131103 FUI131090:FUI131103 GEE131090:GEE131103 GOA131090:GOA131103 GXW131090:GXW131103 HHS131090:HHS131103 HRO131090:HRO131103 IBK131090:IBK131103 ILG131090:ILG131103 IVC131090:IVC131103 JEY131090:JEY131103 JOU131090:JOU131103 JYQ131090:JYQ131103 KIM131090:KIM131103 KSI131090:KSI131103 LCE131090:LCE131103 LMA131090:LMA131103 LVW131090:LVW131103 MFS131090:MFS131103 MPO131090:MPO131103 MZK131090:MZK131103 NJG131090:NJG131103 NTC131090:NTC131103 OCY131090:OCY131103 OMU131090:OMU131103 OWQ131090:OWQ131103 PGM131090:PGM131103 PQI131090:PQI131103 QAE131090:QAE131103 QKA131090:QKA131103 QTW131090:QTW131103 RDS131090:RDS131103 RNO131090:RNO131103 RXK131090:RXK131103 SHG131090:SHG131103 SRC131090:SRC131103 TAY131090:TAY131103 TKU131090:TKU131103 TUQ131090:TUQ131103 UEM131090:UEM131103 UOI131090:UOI131103 UYE131090:UYE131103 VIA131090:VIA131103 VRW131090:VRW131103 WBS131090:WBS131103 WLO131090:WLO131103 WVK131090:WVK131103 C196626:C196639 IY196626:IY196639 SU196626:SU196639 ACQ196626:ACQ196639 AMM196626:AMM196639 AWI196626:AWI196639 BGE196626:BGE196639 BQA196626:BQA196639 BZW196626:BZW196639 CJS196626:CJS196639 CTO196626:CTO196639 DDK196626:DDK196639 DNG196626:DNG196639 DXC196626:DXC196639 EGY196626:EGY196639 EQU196626:EQU196639 FAQ196626:FAQ196639 FKM196626:FKM196639 FUI196626:FUI196639 GEE196626:GEE196639 GOA196626:GOA196639 GXW196626:GXW196639 HHS196626:HHS196639 HRO196626:HRO196639 IBK196626:IBK196639 ILG196626:ILG196639 IVC196626:IVC196639 JEY196626:JEY196639 JOU196626:JOU196639 JYQ196626:JYQ196639 KIM196626:KIM196639 KSI196626:KSI196639 LCE196626:LCE196639 LMA196626:LMA196639 LVW196626:LVW196639 MFS196626:MFS196639 MPO196626:MPO196639 MZK196626:MZK196639 NJG196626:NJG196639 NTC196626:NTC196639 OCY196626:OCY196639 OMU196626:OMU196639 OWQ196626:OWQ196639 PGM196626:PGM196639 PQI196626:PQI196639 QAE196626:QAE196639 QKA196626:QKA196639 QTW196626:QTW196639 RDS196626:RDS196639 RNO196626:RNO196639 RXK196626:RXK196639 SHG196626:SHG196639 SRC196626:SRC196639 TAY196626:TAY196639 TKU196626:TKU196639 TUQ196626:TUQ196639 UEM196626:UEM196639 UOI196626:UOI196639 UYE196626:UYE196639 VIA196626:VIA196639 VRW196626:VRW196639 WBS196626:WBS196639 WLO196626:WLO196639 WVK196626:WVK196639 C262162:C262175 IY262162:IY262175 SU262162:SU262175 ACQ262162:ACQ262175 AMM262162:AMM262175 AWI262162:AWI262175 BGE262162:BGE262175 BQA262162:BQA262175 BZW262162:BZW262175 CJS262162:CJS262175 CTO262162:CTO262175 DDK262162:DDK262175 DNG262162:DNG262175 DXC262162:DXC262175 EGY262162:EGY262175 EQU262162:EQU262175 FAQ262162:FAQ262175 FKM262162:FKM262175 FUI262162:FUI262175 GEE262162:GEE262175 GOA262162:GOA262175 GXW262162:GXW262175 HHS262162:HHS262175 HRO262162:HRO262175 IBK262162:IBK262175 ILG262162:ILG262175 IVC262162:IVC262175 JEY262162:JEY262175 JOU262162:JOU262175 JYQ262162:JYQ262175 KIM262162:KIM262175 KSI262162:KSI262175 LCE262162:LCE262175 LMA262162:LMA262175 LVW262162:LVW262175 MFS262162:MFS262175 MPO262162:MPO262175 MZK262162:MZK262175 NJG262162:NJG262175 NTC262162:NTC262175 OCY262162:OCY262175 OMU262162:OMU262175 OWQ262162:OWQ262175 PGM262162:PGM262175 PQI262162:PQI262175 QAE262162:QAE262175 QKA262162:QKA262175 QTW262162:QTW262175 RDS262162:RDS262175 RNO262162:RNO262175 RXK262162:RXK262175 SHG262162:SHG262175 SRC262162:SRC262175 TAY262162:TAY262175 TKU262162:TKU262175 TUQ262162:TUQ262175 UEM262162:UEM262175 UOI262162:UOI262175 UYE262162:UYE262175 VIA262162:VIA262175 VRW262162:VRW262175 WBS262162:WBS262175 WLO262162:WLO262175 WVK262162:WVK262175 C327698:C327711 IY327698:IY327711 SU327698:SU327711 ACQ327698:ACQ327711 AMM327698:AMM327711 AWI327698:AWI327711 BGE327698:BGE327711 BQA327698:BQA327711 BZW327698:BZW327711 CJS327698:CJS327711 CTO327698:CTO327711 DDK327698:DDK327711 DNG327698:DNG327711 DXC327698:DXC327711 EGY327698:EGY327711 EQU327698:EQU327711 FAQ327698:FAQ327711 FKM327698:FKM327711 FUI327698:FUI327711 GEE327698:GEE327711 GOA327698:GOA327711 GXW327698:GXW327711 HHS327698:HHS327711 HRO327698:HRO327711 IBK327698:IBK327711 ILG327698:ILG327711 IVC327698:IVC327711 JEY327698:JEY327711 JOU327698:JOU327711 JYQ327698:JYQ327711 KIM327698:KIM327711 KSI327698:KSI327711 LCE327698:LCE327711 LMA327698:LMA327711 LVW327698:LVW327711 MFS327698:MFS327711 MPO327698:MPO327711 MZK327698:MZK327711 NJG327698:NJG327711 NTC327698:NTC327711 OCY327698:OCY327711 OMU327698:OMU327711 OWQ327698:OWQ327711 PGM327698:PGM327711 PQI327698:PQI327711 QAE327698:QAE327711 QKA327698:QKA327711 QTW327698:QTW327711 RDS327698:RDS327711 RNO327698:RNO327711 RXK327698:RXK327711 SHG327698:SHG327711 SRC327698:SRC327711 TAY327698:TAY327711 TKU327698:TKU327711 TUQ327698:TUQ327711 UEM327698:UEM327711 UOI327698:UOI327711 UYE327698:UYE327711 VIA327698:VIA327711 VRW327698:VRW327711 WBS327698:WBS327711 WLO327698:WLO327711 WVK327698:WVK327711 C393234:C393247 IY393234:IY393247 SU393234:SU393247 ACQ393234:ACQ393247 AMM393234:AMM393247 AWI393234:AWI393247 BGE393234:BGE393247 BQA393234:BQA393247 BZW393234:BZW393247 CJS393234:CJS393247 CTO393234:CTO393247 DDK393234:DDK393247 DNG393234:DNG393247 DXC393234:DXC393247 EGY393234:EGY393247 EQU393234:EQU393247 FAQ393234:FAQ393247 FKM393234:FKM393247 FUI393234:FUI393247 GEE393234:GEE393247 GOA393234:GOA393247 GXW393234:GXW393247 HHS393234:HHS393247 HRO393234:HRO393247 IBK393234:IBK393247 ILG393234:ILG393247 IVC393234:IVC393247 JEY393234:JEY393247 JOU393234:JOU393247 JYQ393234:JYQ393247 KIM393234:KIM393247 KSI393234:KSI393247 LCE393234:LCE393247 LMA393234:LMA393247 LVW393234:LVW393247 MFS393234:MFS393247 MPO393234:MPO393247 MZK393234:MZK393247 NJG393234:NJG393247 NTC393234:NTC393247 OCY393234:OCY393247 OMU393234:OMU393247 OWQ393234:OWQ393247 PGM393234:PGM393247 PQI393234:PQI393247 QAE393234:QAE393247 QKA393234:QKA393247 QTW393234:QTW393247 RDS393234:RDS393247 RNO393234:RNO393247 RXK393234:RXK393247 SHG393234:SHG393247 SRC393234:SRC393247 TAY393234:TAY393247 TKU393234:TKU393247 TUQ393234:TUQ393247 UEM393234:UEM393247 UOI393234:UOI393247 UYE393234:UYE393247 VIA393234:VIA393247 VRW393234:VRW393247 WBS393234:WBS393247 WLO393234:WLO393247 WVK393234:WVK393247 C458770:C458783 IY458770:IY458783 SU458770:SU458783 ACQ458770:ACQ458783 AMM458770:AMM458783 AWI458770:AWI458783 BGE458770:BGE458783 BQA458770:BQA458783 BZW458770:BZW458783 CJS458770:CJS458783 CTO458770:CTO458783 DDK458770:DDK458783 DNG458770:DNG458783 DXC458770:DXC458783 EGY458770:EGY458783 EQU458770:EQU458783 FAQ458770:FAQ458783 FKM458770:FKM458783 FUI458770:FUI458783 GEE458770:GEE458783 GOA458770:GOA458783 GXW458770:GXW458783 HHS458770:HHS458783 HRO458770:HRO458783 IBK458770:IBK458783 ILG458770:ILG458783 IVC458770:IVC458783 JEY458770:JEY458783 JOU458770:JOU458783 JYQ458770:JYQ458783 KIM458770:KIM458783 KSI458770:KSI458783 LCE458770:LCE458783 LMA458770:LMA458783 LVW458770:LVW458783 MFS458770:MFS458783 MPO458770:MPO458783 MZK458770:MZK458783 NJG458770:NJG458783 NTC458770:NTC458783 OCY458770:OCY458783 OMU458770:OMU458783 OWQ458770:OWQ458783 PGM458770:PGM458783 PQI458770:PQI458783 QAE458770:QAE458783 QKA458770:QKA458783 QTW458770:QTW458783 RDS458770:RDS458783 RNO458770:RNO458783 RXK458770:RXK458783 SHG458770:SHG458783 SRC458770:SRC458783 TAY458770:TAY458783 TKU458770:TKU458783 TUQ458770:TUQ458783 UEM458770:UEM458783 UOI458770:UOI458783 UYE458770:UYE458783 VIA458770:VIA458783 VRW458770:VRW458783 WBS458770:WBS458783 WLO458770:WLO458783 WVK458770:WVK458783 C524306:C524319 IY524306:IY524319 SU524306:SU524319 ACQ524306:ACQ524319 AMM524306:AMM524319 AWI524306:AWI524319 BGE524306:BGE524319 BQA524306:BQA524319 BZW524306:BZW524319 CJS524306:CJS524319 CTO524306:CTO524319 DDK524306:DDK524319 DNG524306:DNG524319 DXC524306:DXC524319 EGY524306:EGY524319 EQU524306:EQU524319 FAQ524306:FAQ524319 FKM524306:FKM524319 FUI524306:FUI524319 GEE524306:GEE524319 GOA524306:GOA524319 GXW524306:GXW524319 HHS524306:HHS524319 HRO524306:HRO524319 IBK524306:IBK524319 ILG524306:ILG524319 IVC524306:IVC524319 JEY524306:JEY524319 JOU524306:JOU524319 JYQ524306:JYQ524319 KIM524306:KIM524319 KSI524306:KSI524319 LCE524306:LCE524319 LMA524306:LMA524319 LVW524306:LVW524319 MFS524306:MFS524319 MPO524306:MPO524319 MZK524306:MZK524319 NJG524306:NJG524319 NTC524306:NTC524319 OCY524306:OCY524319 OMU524306:OMU524319 OWQ524306:OWQ524319 PGM524306:PGM524319 PQI524306:PQI524319 QAE524306:QAE524319 QKA524306:QKA524319 QTW524306:QTW524319 RDS524306:RDS524319 RNO524306:RNO524319 RXK524306:RXK524319 SHG524306:SHG524319 SRC524306:SRC524319 TAY524306:TAY524319 TKU524306:TKU524319 TUQ524306:TUQ524319 UEM524306:UEM524319 UOI524306:UOI524319 UYE524306:UYE524319 VIA524306:VIA524319 VRW524306:VRW524319 WBS524306:WBS524319 WLO524306:WLO524319 WVK524306:WVK524319 C589842:C589855 IY589842:IY589855 SU589842:SU589855 ACQ589842:ACQ589855 AMM589842:AMM589855 AWI589842:AWI589855 BGE589842:BGE589855 BQA589842:BQA589855 BZW589842:BZW589855 CJS589842:CJS589855 CTO589842:CTO589855 DDK589842:DDK589855 DNG589842:DNG589855 DXC589842:DXC589855 EGY589842:EGY589855 EQU589842:EQU589855 FAQ589842:FAQ589855 FKM589842:FKM589855 FUI589842:FUI589855 GEE589842:GEE589855 GOA589842:GOA589855 GXW589842:GXW589855 HHS589842:HHS589855 HRO589842:HRO589855 IBK589842:IBK589855 ILG589842:ILG589855 IVC589842:IVC589855 JEY589842:JEY589855 JOU589842:JOU589855 JYQ589842:JYQ589855 KIM589842:KIM589855 KSI589842:KSI589855 LCE589842:LCE589855 LMA589842:LMA589855 LVW589842:LVW589855 MFS589842:MFS589855 MPO589842:MPO589855 MZK589842:MZK589855 NJG589842:NJG589855 NTC589842:NTC589855 OCY589842:OCY589855 OMU589842:OMU589855 OWQ589842:OWQ589855 PGM589842:PGM589855 PQI589842:PQI589855 QAE589842:QAE589855 QKA589842:QKA589855 QTW589842:QTW589855 RDS589842:RDS589855 RNO589842:RNO589855 RXK589842:RXK589855 SHG589842:SHG589855 SRC589842:SRC589855 TAY589842:TAY589855 TKU589842:TKU589855 TUQ589842:TUQ589855 UEM589842:UEM589855 UOI589842:UOI589855 UYE589842:UYE589855 VIA589842:VIA589855 VRW589842:VRW589855 WBS589842:WBS589855 WLO589842:WLO589855 WVK589842:WVK589855 C655378:C655391 IY655378:IY655391 SU655378:SU655391 ACQ655378:ACQ655391 AMM655378:AMM655391 AWI655378:AWI655391 BGE655378:BGE655391 BQA655378:BQA655391 BZW655378:BZW655391 CJS655378:CJS655391 CTO655378:CTO655391 DDK655378:DDK655391 DNG655378:DNG655391 DXC655378:DXC655391 EGY655378:EGY655391 EQU655378:EQU655391 FAQ655378:FAQ655391 FKM655378:FKM655391 FUI655378:FUI655391 GEE655378:GEE655391 GOA655378:GOA655391 GXW655378:GXW655391 HHS655378:HHS655391 HRO655378:HRO655391 IBK655378:IBK655391 ILG655378:ILG655391 IVC655378:IVC655391 JEY655378:JEY655391 JOU655378:JOU655391 JYQ655378:JYQ655391 KIM655378:KIM655391 KSI655378:KSI655391 LCE655378:LCE655391 LMA655378:LMA655391 LVW655378:LVW655391 MFS655378:MFS655391 MPO655378:MPO655391 MZK655378:MZK655391 NJG655378:NJG655391 NTC655378:NTC655391 OCY655378:OCY655391 OMU655378:OMU655391 OWQ655378:OWQ655391 PGM655378:PGM655391 PQI655378:PQI655391 QAE655378:QAE655391 QKA655378:QKA655391 QTW655378:QTW655391 RDS655378:RDS655391 RNO655378:RNO655391 RXK655378:RXK655391 SHG655378:SHG655391 SRC655378:SRC655391 TAY655378:TAY655391 TKU655378:TKU655391 TUQ655378:TUQ655391 UEM655378:UEM655391 UOI655378:UOI655391 UYE655378:UYE655391 VIA655378:VIA655391 VRW655378:VRW655391 WBS655378:WBS655391 WLO655378:WLO655391 WVK655378:WVK655391 C720914:C720927 IY720914:IY720927 SU720914:SU720927 ACQ720914:ACQ720927 AMM720914:AMM720927 AWI720914:AWI720927 BGE720914:BGE720927 BQA720914:BQA720927 BZW720914:BZW720927 CJS720914:CJS720927 CTO720914:CTO720927 DDK720914:DDK720927 DNG720914:DNG720927 DXC720914:DXC720927 EGY720914:EGY720927 EQU720914:EQU720927 FAQ720914:FAQ720927 FKM720914:FKM720927 FUI720914:FUI720927 GEE720914:GEE720927 GOA720914:GOA720927 GXW720914:GXW720927 HHS720914:HHS720927 HRO720914:HRO720927 IBK720914:IBK720927 ILG720914:ILG720927 IVC720914:IVC720927 JEY720914:JEY720927 JOU720914:JOU720927 JYQ720914:JYQ720927 KIM720914:KIM720927 KSI720914:KSI720927 LCE720914:LCE720927 LMA720914:LMA720927 LVW720914:LVW720927 MFS720914:MFS720927 MPO720914:MPO720927 MZK720914:MZK720927 NJG720914:NJG720927 NTC720914:NTC720927 OCY720914:OCY720927 OMU720914:OMU720927 OWQ720914:OWQ720927 PGM720914:PGM720927 PQI720914:PQI720927 QAE720914:QAE720927 QKA720914:QKA720927 QTW720914:QTW720927 RDS720914:RDS720927 RNO720914:RNO720927 RXK720914:RXK720927 SHG720914:SHG720927 SRC720914:SRC720927 TAY720914:TAY720927 TKU720914:TKU720927 TUQ720914:TUQ720927 UEM720914:UEM720927 UOI720914:UOI720927 UYE720914:UYE720927 VIA720914:VIA720927 VRW720914:VRW720927 WBS720914:WBS720927 WLO720914:WLO720927 WVK720914:WVK720927 C786450:C786463 IY786450:IY786463 SU786450:SU786463 ACQ786450:ACQ786463 AMM786450:AMM786463 AWI786450:AWI786463 BGE786450:BGE786463 BQA786450:BQA786463 BZW786450:BZW786463 CJS786450:CJS786463 CTO786450:CTO786463 DDK786450:DDK786463 DNG786450:DNG786463 DXC786450:DXC786463 EGY786450:EGY786463 EQU786450:EQU786463 FAQ786450:FAQ786463 FKM786450:FKM786463 FUI786450:FUI786463 GEE786450:GEE786463 GOA786450:GOA786463 GXW786450:GXW786463 HHS786450:HHS786463 HRO786450:HRO786463 IBK786450:IBK786463 ILG786450:ILG786463 IVC786450:IVC786463 JEY786450:JEY786463 JOU786450:JOU786463 JYQ786450:JYQ786463 KIM786450:KIM786463 KSI786450:KSI786463 LCE786450:LCE786463 LMA786450:LMA786463 LVW786450:LVW786463 MFS786450:MFS786463 MPO786450:MPO786463 MZK786450:MZK786463 NJG786450:NJG786463 NTC786450:NTC786463 OCY786450:OCY786463 OMU786450:OMU786463 OWQ786450:OWQ786463 PGM786450:PGM786463 PQI786450:PQI786463 QAE786450:QAE786463 QKA786450:QKA786463 QTW786450:QTW786463 RDS786450:RDS786463 RNO786450:RNO786463 RXK786450:RXK786463 SHG786450:SHG786463 SRC786450:SRC786463 TAY786450:TAY786463 TKU786450:TKU786463 TUQ786450:TUQ786463 UEM786450:UEM786463 UOI786450:UOI786463 UYE786450:UYE786463 VIA786450:VIA786463 VRW786450:VRW786463 WBS786450:WBS786463 WLO786450:WLO786463 WVK786450:WVK786463 C851986:C851999 IY851986:IY851999 SU851986:SU851999 ACQ851986:ACQ851999 AMM851986:AMM851999 AWI851986:AWI851999 BGE851986:BGE851999 BQA851986:BQA851999 BZW851986:BZW851999 CJS851986:CJS851999 CTO851986:CTO851999 DDK851986:DDK851999 DNG851986:DNG851999 DXC851986:DXC851999 EGY851986:EGY851999 EQU851986:EQU851999 FAQ851986:FAQ851999 FKM851986:FKM851999 FUI851986:FUI851999 GEE851986:GEE851999 GOA851986:GOA851999 GXW851986:GXW851999 HHS851986:HHS851999 HRO851986:HRO851999 IBK851986:IBK851999 ILG851986:ILG851999 IVC851986:IVC851999 JEY851986:JEY851999 JOU851986:JOU851999 JYQ851986:JYQ851999 KIM851986:KIM851999 KSI851986:KSI851999 LCE851986:LCE851999 LMA851986:LMA851999 LVW851986:LVW851999 MFS851986:MFS851999 MPO851986:MPO851999 MZK851986:MZK851999 NJG851986:NJG851999 NTC851986:NTC851999 OCY851986:OCY851999 OMU851986:OMU851999 OWQ851986:OWQ851999 PGM851986:PGM851999 PQI851986:PQI851999 QAE851986:QAE851999 QKA851986:QKA851999 QTW851986:QTW851999 RDS851986:RDS851999 RNO851986:RNO851999 RXK851986:RXK851999 SHG851986:SHG851999 SRC851986:SRC851999 TAY851986:TAY851999 TKU851986:TKU851999 TUQ851986:TUQ851999 UEM851986:UEM851999 UOI851986:UOI851999 UYE851986:UYE851999 VIA851986:VIA851999 VRW851986:VRW851999 WBS851986:WBS851999 WLO851986:WLO851999 WVK851986:WVK851999 C917522:C917535 IY917522:IY917535 SU917522:SU917535 ACQ917522:ACQ917535 AMM917522:AMM917535 AWI917522:AWI917535 BGE917522:BGE917535 BQA917522:BQA917535 BZW917522:BZW917535 CJS917522:CJS917535 CTO917522:CTO917535 DDK917522:DDK917535 DNG917522:DNG917535 DXC917522:DXC917535 EGY917522:EGY917535 EQU917522:EQU917535 FAQ917522:FAQ917535 FKM917522:FKM917535 FUI917522:FUI917535 GEE917522:GEE917535 GOA917522:GOA917535 GXW917522:GXW917535 HHS917522:HHS917535 HRO917522:HRO917535 IBK917522:IBK917535 ILG917522:ILG917535 IVC917522:IVC917535 JEY917522:JEY917535 JOU917522:JOU917535 JYQ917522:JYQ917535 KIM917522:KIM917535 KSI917522:KSI917535 LCE917522:LCE917535 LMA917522:LMA917535 LVW917522:LVW917535 MFS917522:MFS917535 MPO917522:MPO917535 MZK917522:MZK917535 NJG917522:NJG917535 NTC917522:NTC917535 OCY917522:OCY917535 OMU917522:OMU917535 OWQ917522:OWQ917535 PGM917522:PGM917535 PQI917522:PQI917535 QAE917522:QAE917535 QKA917522:QKA917535 QTW917522:QTW917535 RDS917522:RDS917535 RNO917522:RNO917535 RXK917522:RXK917535 SHG917522:SHG917535 SRC917522:SRC917535 TAY917522:TAY917535 TKU917522:TKU917535 TUQ917522:TUQ917535 UEM917522:UEM917535 UOI917522:UOI917535 UYE917522:UYE917535 VIA917522:VIA917535 VRW917522:VRW917535 WBS917522:WBS917535 WLO917522:WLO917535 WVK917522:WVK917535 C983058:C983071 IY983058:IY983071 SU983058:SU983071 ACQ983058:ACQ983071 AMM983058:AMM983071 AWI983058:AWI983071 BGE983058:BGE983071 BQA983058:BQA983071 BZW983058:BZW983071 CJS983058:CJS983071 CTO983058:CTO983071 DDK983058:DDK983071 DNG983058:DNG983071 DXC983058:DXC983071 EGY983058:EGY983071 EQU983058:EQU983071 FAQ983058:FAQ983071 FKM983058:FKM983071 FUI983058:FUI983071 GEE983058:GEE983071 GOA983058:GOA983071 GXW983058:GXW983071 HHS983058:HHS983071 HRO983058:HRO983071 IBK983058:IBK983071 ILG983058:ILG983071 IVC983058:IVC983071 JEY983058:JEY983071 JOU983058:JOU983071 JYQ983058:JYQ983071 KIM983058:KIM983071 KSI983058:KSI983071 LCE983058:LCE983071 LMA983058:LMA983071 LVW983058:LVW983071 MFS983058:MFS983071 MPO983058:MPO983071 MZK983058:MZK983071 NJG983058:NJG983071 NTC983058:NTC983071 OCY983058:OCY983071 OMU983058:OMU983071 OWQ983058:OWQ983071 PGM983058:PGM983071 PQI983058:PQI983071 QAE983058:QAE983071 QKA983058:QKA983071 QTW983058:QTW983071 RDS983058:RDS983071 RNO983058:RNO983071 RXK983058:RXK983071 SHG983058:SHG983071 SRC983058:SRC983071 TAY983058:TAY983071 TKU983058:TKU983071 TUQ983058:TUQ983071 UEM983058:UEM983071 UOI983058:UOI983071 UYE983058:UYE983071 VIA983058:VIA983071 VRW983058:VRW983071 WBS983058:WBS983071 WLO983058:WLO983071" xr:uid="{894EA2DB-E4D1-4914-BD3B-FBF51BB9B0D9}">
      <formula1>"療養介護,生活介護,自立訓練,就労移行支援,就労継続支援A型,就労継続支援B型,就労定着支援,就労選択支援,自立生活援助,短期入所,施設入所支援,共同生活援助,居宅介護,重度訪問介護,同行援護,行動援護,計画相談支援,地域移行支援,地域定着支援,障害児入所施設,児童発達支援,放課後等デイサービス,居宅訪問型児童発達支援,保育所等訪問支援"</formula1>
    </dataValidation>
    <dataValidation type="list" allowBlank="1" showInputMessage="1" showErrorMessage="1" sqref="WVP983058:WVP983071 JD5:JD29 SZ5:SZ29 ACV5:ACV29 AMR5:AMR29 AWN5:AWN29 BGJ5:BGJ29 BQF5:BQF29 CAB5:CAB29 CJX5:CJX29 CTT5:CTT29 DDP5:DDP29 DNL5:DNL29 DXH5:DXH29 EHD5:EHD29 EQZ5:EQZ29 FAV5:FAV29 FKR5:FKR29 FUN5:FUN29 GEJ5:GEJ29 GOF5:GOF29 GYB5:GYB29 HHX5:HHX29 HRT5:HRT29 IBP5:IBP29 ILL5:ILL29 IVH5:IVH29 JFD5:JFD29 JOZ5:JOZ29 JYV5:JYV29 KIR5:KIR29 KSN5:KSN29 LCJ5:LCJ29 LMF5:LMF29 LWB5:LWB29 MFX5:MFX29 MPT5:MPT29 MZP5:MZP29 NJL5:NJL29 NTH5:NTH29 ODD5:ODD29 OMZ5:OMZ29 OWV5:OWV29 PGR5:PGR29 PQN5:PQN29 QAJ5:QAJ29 QKF5:QKF29 QUB5:QUB29 RDX5:RDX29 RNT5:RNT29 RXP5:RXP29 SHL5:SHL29 SRH5:SRH29 TBD5:TBD29 TKZ5:TKZ29 TUV5:TUV29 UER5:UER29 UON5:UON29 UYJ5:UYJ29 VIF5:VIF29 VSB5:VSB29 WBX5:WBX29 WLT5:WLT29 WVP5:WVP29 H65554:H65567 JD65554:JD65567 SZ65554:SZ65567 ACV65554:ACV65567 AMR65554:AMR65567 AWN65554:AWN65567 BGJ65554:BGJ65567 BQF65554:BQF65567 CAB65554:CAB65567 CJX65554:CJX65567 CTT65554:CTT65567 DDP65554:DDP65567 DNL65554:DNL65567 DXH65554:DXH65567 EHD65554:EHD65567 EQZ65554:EQZ65567 FAV65554:FAV65567 FKR65554:FKR65567 FUN65554:FUN65567 GEJ65554:GEJ65567 GOF65554:GOF65567 GYB65554:GYB65567 HHX65554:HHX65567 HRT65554:HRT65567 IBP65554:IBP65567 ILL65554:ILL65567 IVH65554:IVH65567 JFD65554:JFD65567 JOZ65554:JOZ65567 JYV65554:JYV65567 KIR65554:KIR65567 KSN65554:KSN65567 LCJ65554:LCJ65567 LMF65554:LMF65567 LWB65554:LWB65567 MFX65554:MFX65567 MPT65554:MPT65567 MZP65554:MZP65567 NJL65554:NJL65567 NTH65554:NTH65567 ODD65554:ODD65567 OMZ65554:OMZ65567 OWV65554:OWV65567 PGR65554:PGR65567 PQN65554:PQN65567 QAJ65554:QAJ65567 QKF65554:QKF65567 QUB65554:QUB65567 RDX65554:RDX65567 RNT65554:RNT65567 RXP65554:RXP65567 SHL65554:SHL65567 SRH65554:SRH65567 TBD65554:TBD65567 TKZ65554:TKZ65567 TUV65554:TUV65567 UER65554:UER65567 UON65554:UON65567 UYJ65554:UYJ65567 VIF65554:VIF65567 VSB65554:VSB65567 WBX65554:WBX65567 WLT65554:WLT65567 WVP65554:WVP65567 H131090:H131103 JD131090:JD131103 SZ131090:SZ131103 ACV131090:ACV131103 AMR131090:AMR131103 AWN131090:AWN131103 BGJ131090:BGJ131103 BQF131090:BQF131103 CAB131090:CAB131103 CJX131090:CJX131103 CTT131090:CTT131103 DDP131090:DDP131103 DNL131090:DNL131103 DXH131090:DXH131103 EHD131090:EHD131103 EQZ131090:EQZ131103 FAV131090:FAV131103 FKR131090:FKR131103 FUN131090:FUN131103 GEJ131090:GEJ131103 GOF131090:GOF131103 GYB131090:GYB131103 HHX131090:HHX131103 HRT131090:HRT131103 IBP131090:IBP131103 ILL131090:ILL131103 IVH131090:IVH131103 JFD131090:JFD131103 JOZ131090:JOZ131103 JYV131090:JYV131103 KIR131090:KIR131103 KSN131090:KSN131103 LCJ131090:LCJ131103 LMF131090:LMF131103 LWB131090:LWB131103 MFX131090:MFX131103 MPT131090:MPT131103 MZP131090:MZP131103 NJL131090:NJL131103 NTH131090:NTH131103 ODD131090:ODD131103 OMZ131090:OMZ131103 OWV131090:OWV131103 PGR131090:PGR131103 PQN131090:PQN131103 QAJ131090:QAJ131103 QKF131090:QKF131103 QUB131090:QUB131103 RDX131090:RDX131103 RNT131090:RNT131103 RXP131090:RXP131103 SHL131090:SHL131103 SRH131090:SRH131103 TBD131090:TBD131103 TKZ131090:TKZ131103 TUV131090:TUV131103 UER131090:UER131103 UON131090:UON131103 UYJ131090:UYJ131103 VIF131090:VIF131103 VSB131090:VSB131103 WBX131090:WBX131103 WLT131090:WLT131103 WVP131090:WVP131103 H196626:H196639 JD196626:JD196639 SZ196626:SZ196639 ACV196626:ACV196639 AMR196626:AMR196639 AWN196626:AWN196639 BGJ196626:BGJ196639 BQF196626:BQF196639 CAB196626:CAB196639 CJX196626:CJX196639 CTT196626:CTT196639 DDP196626:DDP196639 DNL196626:DNL196639 DXH196626:DXH196639 EHD196626:EHD196639 EQZ196626:EQZ196639 FAV196626:FAV196639 FKR196626:FKR196639 FUN196626:FUN196639 GEJ196626:GEJ196639 GOF196626:GOF196639 GYB196626:GYB196639 HHX196626:HHX196639 HRT196626:HRT196639 IBP196626:IBP196639 ILL196626:ILL196639 IVH196626:IVH196639 JFD196626:JFD196639 JOZ196626:JOZ196639 JYV196626:JYV196639 KIR196626:KIR196639 KSN196626:KSN196639 LCJ196626:LCJ196639 LMF196626:LMF196639 LWB196626:LWB196639 MFX196626:MFX196639 MPT196626:MPT196639 MZP196626:MZP196639 NJL196626:NJL196639 NTH196626:NTH196639 ODD196626:ODD196639 OMZ196626:OMZ196639 OWV196626:OWV196639 PGR196626:PGR196639 PQN196626:PQN196639 QAJ196626:QAJ196639 QKF196626:QKF196639 QUB196626:QUB196639 RDX196626:RDX196639 RNT196626:RNT196639 RXP196626:RXP196639 SHL196626:SHL196639 SRH196626:SRH196639 TBD196626:TBD196639 TKZ196626:TKZ196639 TUV196626:TUV196639 UER196626:UER196639 UON196626:UON196639 UYJ196626:UYJ196639 VIF196626:VIF196639 VSB196626:VSB196639 WBX196626:WBX196639 WLT196626:WLT196639 WVP196626:WVP196639 H262162:H262175 JD262162:JD262175 SZ262162:SZ262175 ACV262162:ACV262175 AMR262162:AMR262175 AWN262162:AWN262175 BGJ262162:BGJ262175 BQF262162:BQF262175 CAB262162:CAB262175 CJX262162:CJX262175 CTT262162:CTT262175 DDP262162:DDP262175 DNL262162:DNL262175 DXH262162:DXH262175 EHD262162:EHD262175 EQZ262162:EQZ262175 FAV262162:FAV262175 FKR262162:FKR262175 FUN262162:FUN262175 GEJ262162:GEJ262175 GOF262162:GOF262175 GYB262162:GYB262175 HHX262162:HHX262175 HRT262162:HRT262175 IBP262162:IBP262175 ILL262162:ILL262175 IVH262162:IVH262175 JFD262162:JFD262175 JOZ262162:JOZ262175 JYV262162:JYV262175 KIR262162:KIR262175 KSN262162:KSN262175 LCJ262162:LCJ262175 LMF262162:LMF262175 LWB262162:LWB262175 MFX262162:MFX262175 MPT262162:MPT262175 MZP262162:MZP262175 NJL262162:NJL262175 NTH262162:NTH262175 ODD262162:ODD262175 OMZ262162:OMZ262175 OWV262162:OWV262175 PGR262162:PGR262175 PQN262162:PQN262175 QAJ262162:QAJ262175 QKF262162:QKF262175 QUB262162:QUB262175 RDX262162:RDX262175 RNT262162:RNT262175 RXP262162:RXP262175 SHL262162:SHL262175 SRH262162:SRH262175 TBD262162:TBD262175 TKZ262162:TKZ262175 TUV262162:TUV262175 UER262162:UER262175 UON262162:UON262175 UYJ262162:UYJ262175 VIF262162:VIF262175 VSB262162:VSB262175 WBX262162:WBX262175 WLT262162:WLT262175 WVP262162:WVP262175 H327698:H327711 JD327698:JD327711 SZ327698:SZ327711 ACV327698:ACV327711 AMR327698:AMR327711 AWN327698:AWN327711 BGJ327698:BGJ327711 BQF327698:BQF327711 CAB327698:CAB327711 CJX327698:CJX327711 CTT327698:CTT327711 DDP327698:DDP327711 DNL327698:DNL327711 DXH327698:DXH327711 EHD327698:EHD327711 EQZ327698:EQZ327711 FAV327698:FAV327711 FKR327698:FKR327711 FUN327698:FUN327711 GEJ327698:GEJ327711 GOF327698:GOF327711 GYB327698:GYB327711 HHX327698:HHX327711 HRT327698:HRT327711 IBP327698:IBP327711 ILL327698:ILL327711 IVH327698:IVH327711 JFD327698:JFD327711 JOZ327698:JOZ327711 JYV327698:JYV327711 KIR327698:KIR327711 KSN327698:KSN327711 LCJ327698:LCJ327711 LMF327698:LMF327711 LWB327698:LWB327711 MFX327698:MFX327711 MPT327698:MPT327711 MZP327698:MZP327711 NJL327698:NJL327711 NTH327698:NTH327711 ODD327698:ODD327711 OMZ327698:OMZ327711 OWV327698:OWV327711 PGR327698:PGR327711 PQN327698:PQN327711 QAJ327698:QAJ327711 QKF327698:QKF327711 QUB327698:QUB327711 RDX327698:RDX327711 RNT327698:RNT327711 RXP327698:RXP327711 SHL327698:SHL327711 SRH327698:SRH327711 TBD327698:TBD327711 TKZ327698:TKZ327711 TUV327698:TUV327711 UER327698:UER327711 UON327698:UON327711 UYJ327698:UYJ327711 VIF327698:VIF327711 VSB327698:VSB327711 WBX327698:WBX327711 WLT327698:WLT327711 WVP327698:WVP327711 H393234:H393247 JD393234:JD393247 SZ393234:SZ393247 ACV393234:ACV393247 AMR393234:AMR393247 AWN393234:AWN393247 BGJ393234:BGJ393247 BQF393234:BQF393247 CAB393234:CAB393247 CJX393234:CJX393247 CTT393234:CTT393247 DDP393234:DDP393247 DNL393234:DNL393247 DXH393234:DXH393247 EHD393234:EHD393247 EQZ393234:EQZ393247 FAV393234:FAV393247 FKR393234:FKR393247 FUN393234:FUN393247 GEJ393234:GEJ393247 GOF393234:GOF393247 GYB393234:GYB393247 HHX393234:HHX393247 HRT393234:HRT393247 IBP393234:IBP393247 ILL393234:ILL393247 IVH393234:IVH393247 JFD393234:JFD393247 JOZ393234:JOZ393247 JYV393234:JYV393247 KIR393234:KIR393247 KSN393234:KSN393247 LCJ393234:LCJ393247 LMF393234:LMF393247 LWB393234:LWB393247 MFX393234:MFX393247 MPT393234:MPT393247 MZP393234:MZP393247 NJL393234:NJL393247 NTH393234:NTH393247 ODD393234:ODD393247 OMZ393234:OMZ393247 OWV393234:OWV393247 PGR393234:PGR393247 PQN393234:PQN393247 QAJ393234:QAJ393247 QKF393234:QKF393247 QUB393234:QUB393247 RDX393234:RDX393247 RNT393234:RNT393247 RXP393234:RXP393247 SHL393234:SHL393247 SRH393234:SRH393247 TBD393234:TBD393247 TKZ393234:TKZ393247 TUV393234:TUV393247 UER393234:UER393247 UON393234:UON393247 UYJ393234:UYJ393247 VIF393234:VIF393247 VSB393234:VSB393247 WBX393234:WBX393247 WLT393234:WLT393247 WVP393234:WVP393247 H458770:H458783 JD458770:JD458783 SZ458770:SZ458783 ACV458770:ACV458783 AMR458770:AMR458783 AWN458770:AWN458783 BGJ458770:BGJ458783 BQF458770:BQF458783 CAB458770:CAB458783 CJX458770:CJX458783 CTT458770:CTT458783 DDP458770:DDP458783 DNL458770:DNL458783 DXH458770:DXH458783 EHD458770:EHD458783 EQZ458770:EQZ458783 FAV458770:FAV458783 FKR458770:FKR458783 FUN458770:FUN458783 GEJ458770:GEJ458783 GOF458770:GOF458783 GYB458770:GYB458783 HHX458770:HHX458783 HRT458770:HRT458783 IBP458770:IBP458783 ILL458770:ILL458783 IVH458770:IVH458783 JFD458770:JFD458783 JOZ458770:JOZ458783 JYV458770:JYV458783 KIR458770:KIR458783 KSN458770:KSN458783 LCJ458770:LCJ458783 LMF458770:LMF458783 LWB458770:LWB458783 MFX458770:MFX458783 MPT458770:MPT458783 MZP458770:MZP458783 NJL458770:NJL458783 NTH458770:NTH458783 ODD458770:ODD458783 OMZ458770:OMZ458783 OWV458770:OWV458783 PGR458770:PGR458783 PQN458770:PQN458783 QAJ458770:QAJ458783 QKF458770:QKF458783 QUB458770:QUB458783 RDX458770:RDX458783 RNT458770:RNT458783 RXP458770:RXP458783 SHL458770:SHL458783 SRH458770:SRH458783 TBD458770:TBD458783 TKZ458770:TKZ458783 TUV458770:TUV458783 UER458770:UER458783 UON458770:UON458783 UYJ458770:UYJ458783 VIF458770:VIF458783 VSB458770:VSB458783 WBX458770:WBX458783 WLT458770:WLT458783 WVP458770:WVP458783 H524306:H524319 JD524306:JD524319 SZ524306:SZ524319 ACV524306:ACV524319 AMR524306:AMR524319 AWN524306:AWN524319 BGJ524306:BGJ524319 BQF524306:BQF524319 CAB524306:CAB524319 CJX524306:CJX524319 CTT524306:CTT524319 DDP524306:DDP524319 DNL524306:DNL524319 DXH524306:DXH524319 EHD524306:EHD524319 EQZ524306:EQZ524319 FAV524306:FAV524319 FKR524306:FKR524319 FUN524306:FUN524319 GEJ524306:GEJ524319 GOF524306:GOF524319 GYB524306:GYB524319 HHX524306:HHX524319 HRT524306:HRT524319 IBP524306:IBP524319 ILL524306:ILL524319 IVH524306:IVH524319 JFD524306:JFD524319 JOZ524306:JOZ524319 JYV524306:JYV524319 KIR524306:KIR524319 KSN524306:KSN524319 LCJ524306:LCJ524319 LMF524306:LMF524319 LWB524306:LWB524319 MFX524306:MFX524319 MPT524306:MPT524319 MZP524306:MZP524319 NJL524306:NJL524319 NTH524306:NTH524319 ODD524306:ODD524319 OMZ524306:OMZ524319 OWV524306:OWV524319 PGR524306:PGR524319 PQN524306:PQN524319 QAJ524306:QAJ524319 QKF524306:QKF524319 QUB524306:QUB524319 RDX524306:RDX524319 RNT524306:RNT524319 RXP524306:RXP524319 SHL524306:SHL524319 SRH524306:SRH524319 TBD524306:TBD524319 TKZ524306:TKZ524319 TUV524306:TUV524319 UER524306:UER524319 UON524306:UON524319 UYJ524306:UYJ524319 VIF524306:VIF524319 VSB524306:VSB524319 WBX524306:WBX524319 WLT524306:WLT524319 WVP524306:WVP524319 H589842:H589855 JD589842:JD589855 SZ589842:SZ589855 ACV589842:ACV589855 AMR589842:AMR589855 AWN589842:AWN589855 BGJ589842:BGJ589855 BQF589842:BQF589855 CAB589842:CAB589855 CJX589842:CJX589855 CTT589842:CTT589855 DDP589842:DDP589855 DNL589842:DNL589855 DXH589842:DXH589855 EHD589842:EHD589855 EQZ589842:EQZ589855 FAV589842:FAV589855 FKR589842:FKR589855 FUN589842:FUN589855 GEJ589842:GEJ589855 GOF589842:GOF589855 GYB589842:GYB589855 HHX589842:HHX589855 HRT589842:HRT589855 IBP589842:IBP589855 ILL589842:ILL589855 IVH589842:IVH589855 JFD589842:JFD589855 JOZ589842:JOZ589855 JYV589842:JYV589855 KIR589842:KIR589855 KSN589842:KSN589855 LCJ589842:LCJ589855 LMF589842:LMF589855 LWB589842:LWB589855 MFX589842:MFX589855 MPT589842:MPT589855 MZP589842:MZP589855 NJL589842:NJL589855 NTH589842:NTH589855 ODD589842:ODD589855 OMZ589842:OMZ589855 OWV589842:OWV589855 PGR589842:PGR589855 PQN589842:PQN589855 QAJ589842:QAJ589855 QKF589842:QKF589855 QUB589842:QUB589855 RDX589842:RDX589855 RNT589842:RNT589855 RXP589842:RXP589855 SHL589842:SHL589855 SRH589842:SRH589855 TBD589842:TBD589855 TKZ589842:TKZ589855 TUV589842:TUV589855 UER589842:UER589855 UON589842:UON589855 UYJ589842:UYJ589855 VIF589842:VIF589855 VSB589842:VSB589855 WBX589842:WBX589855 WLT589842:WLT589855 WVP589842:WVP589855 H655378:H655391 JD655378:JD655391 SZ655378:SZ655391 ACV655378:ACV655391 AMR655378:AMR655391 AWN655378:AWN655391 BGJ655378:BGJ655391 BQF655378:BQF655391 CAB655378:CAB655391 CJX655378:CJX655391 CTT655378:CTT655391 DDP655378:DDP655391 DNL655378:DNL655391 DXH655378:DXH655391 EHD655378:EHD655391 EQZ655378:EQZ655391 FAV655378:FAV655391 FKR655378:FKR655391 FUN655378:FUN655391 GEJ655378:GEJ655391 GOF655378:GOF655391 GYB655378:GYB655391 HHX655378:HHX655391 HRT655378:HRT655391 IBP655378:IBP655391 ILL655378:ILL655391 IVH655378:IVH655391 JFD655378:JFD655391 JOZ655378:JOZ655391 JYV655378:JYV655391 KIR655378:KIR655391 KSN655378:KSN655391 LCJ655378:LCJ655391 LMF655378:LMF655391 LWB655378:LWB655391 MFX655378:MFX655391 MPT655378:MPT655391 MZP655378:MZP655391 NJL655378:NJL655391 NTH655378:NTH655391 ODD655378:ODD655391 OMZ655378:OMZ655391 OWV655378:OWV655391 PGR655378:PGR655391 PQN655378:PQN655391 QAJ655378:QAJ655391 QKF655378:QKF655391 QUB655378:QUB655391 RDX655378:RDX655391 RNT655378:RNT655391 RXP655378:RXP655391 SHL655378:SHL655391 SRH655378:SRH655391 TBD655378:TBD655391 TKZ655378:TKZ655391 TUV655378:TUV655391 UER655378:UER655391 UON655378:UON655391 UYJ655378:UYJ655391 VIF655378:VIF655391 VSB655378:VSB655391 WBX655378:WBX655391 WLT655378:WLT655391 WVP655378:WVP655391 H720914:H720927 JD720914:JD720927 SZ720914:SZ720927 ACV720914:ACV720927 AMR720914:AMR720927 AWN720914:AWN720927 BGJ720914:BGJ720927 BQF720914:BQF720927 CAB720914:CAB720927 CJX720914:CJX720927 CTT720914:CTT720927 DDP720914:DDP720927 DNL720914:DNL720927 DXH720914:DXH720927 EHD720914:EHD720927 EQZ720914:EQZ720927 FAV720914:FAV720927 FKR720914:FKR720927 FUN720914:FUN720927 GEJ720914:GEJ720927 GOF720914:GOF720927 GYB720914:GYB720927 HHX720914:HHX720927 HRT720914:HRT720927 IBP720914:IBP720927 ILL720914:ILL720927 IVH720914:IVH720927 JFD720914:JFD720927 JOZ720914:JOZ720927 JYV720914:JYV720927 KIR720914:KIR720927 KSN720914:KSN720927 LCJ720914:LCJ720927 LMF720914:LMF720927 LWB720914:LWB720927 MFX720914:MFX720927 MPT720914:MPT720927 MZP720914:MZP720927 NJL720914:NJL720927 NTH720914:NTH720927 ODD720914:ODD720927 OMZ720914:OMZ720927 OWV720914:OWV720927 PGR720914:PGR720927 PQN720914:PQN720927 QAJ720914:QAJ720927 QKF720914:QKF720927 QUB720914:QUB720927 RDX720914:RDX720927 RNT720914:RNT720927 RXP720914:RXP720927 SHL720914:SHL720927 SRH720914:SRH720927 TBD720914:TBD720927 TKZ720914:TKZ720927 TUV720914:TUV720927 UER720914:UER720927 UON720914:UON720927 UYJ720914:UYJ720927 VIF720914:VIF720927 VSB720914:VSB720927 WBX720914:WBX720927 WLT720914:WLT720927 WVP720914:WVP720927 H786450:H786463 JD786450:JD786463 SZ786450:SZ786463 ACV786450:ACV786463 AMR786450:AMR786463 AWN786450:AWN786463 BGJ786450:BGJ786463 BQF786450:BQF786463 CAB786450:CAB786463 CJX786450:CJX786463 CTT786450:CTT786463 DDP786450:DDP786463 DNL786450:DNL786463 DXH786450:DXH786463 EHD786450:EHD786463 EQZ786450:EQZ786463 FAV786450:FAV786463 FKR786450:FKR786463 FUN786450:FUN786463 GEJ786450:GEJ786463 GOF786450:GOF786463 GYB786450:GYB786463 HHX786450:HHX786463 HRT786450:HRT786463 IBP786450:IBP786463 ILL786450:ILL786463 IVH786450:IVH786463 JFD786450:JFD786463 JOZ786450:JOZ786463 JYV786450:JYV786463 KIR786450:KIR786463 KSN786450:KSN786463 LCJ786450:LCJ786463 LMF786450:LMF786463 LWB786450:LWB786463 MFX786450:MFX786463 MPT786450:MPT786463 MZP786450:MZP786463 NJL786450:NJL786463 NTH786450:NTH786463 ODD786450:ODD786463 OMZ786450:OMZ786463 OWV786450:OWV786463 PGR786450:PGR786463 PQN786450:PQN786463 QAJ786450:QAJ786463 QKF786450:QKF786463 QUB786450:QUB786463 RDX786450:RDX786463 RNT786450:RNT786463 RXP786450:RXP786463 SHL786450:SHL786463 SRH786450:SRH786463 TBD786450:TBD786463 TKZ786450:TKZ786463 TUV786450:TUV786463 UER786450:UER786463 UON786450:UON786463 UYJ786450:UYJ786463 VIF786450:VIF786463 VSB786450:VSB786463 WBX786450:WBX786463 WLT786450:WLT786463 WVP786450:WVP786463 H851986:H851999 JD851986:JD851999 SZ851986:SZ851999 ACV851986:ACV851999 AMR851986:AMR851999 AWN851986:AWN851999 BGJ851986:BGJ851999 BQF851986:BQF851999 CAB851986:CAB851999 CJX851986:CJX851999 CTT851986:CTT851999 DDP851986:DDP851999 DNL851986:DNL851999 DXH851986:DXH851999 EHD851986:EHD851999 EQZ851986:EQZ851999 FAV851986:FAV851999 FKR851986:FKR851999 FUN851986:FUN851999 GEJ851986:GEJ851999 GOF851986:GOF851999 GYB851986:GYB851999 HHX851986:HHX851999 HRT851986:HRT851999 IBP851986:IBP851999 ILL851986:ILL851999 IVH851986:IVH851999 JFD851986:JFD851999 JOZ851986:JOZ851999 JYV851986:JYV851999 KIR851986:KIR851999 KSN851986:KSN851999 LCJ851986:LCJ851999 LMF851986:LMF851999 LWB851986:LWB851999 MFX851986:MFX851999 MPT851986:MPT851999 MZP851986:MZP851999 NJL851986:NJL851999 NTH851986:NTH851999 ODD851986:ODD851999 OMZ851986:OMZ851999 OWV851986:OWV851999 PGR851986:PGR851999 PQN851986:PQN851999 QAJ851986:QAJ851999 QKF851986:QKF851999 QUB851986:QUB851999 RDX851986:RDX851999 RNT851986:RNT851999 RXP851986:RXP851999 SHL851986:SHL851999 SRH851986:SRH851999 TBD851986:TBD851999 TKZ851986:TKZ851999 TUV851986:TUV851999 UER851986:UER851999 UON851986:UON851999 UYJ851986:UYJ851999 VIF851986:VIF851999 VSB851986:VSB851999 WBX851986:WBX851999 WLT851986:WLT851999 WVP851986:WVP851999 H917522:H917535 JD917522:JD917535 SZ917522:SZ917535 ACV917522:ACV917535 AMR917522:AMR917535 AWN917522:AWN917535 BGJ917522:BGJ917535 BQF917522:BQF917535 CAB917522:CAB917535 CJX917522:CJX917535 CTT917522:CTT917535 DDP917522:DDP917535 DNL917522:DNL917535 DXH917522:DXH917535 EHD917522:EHD917535 EQZ917522:EQZ917535 FAV917522:FAV917535 FKR917522:FKR917535 FUN917522:FUN917535 GEJ917522:GEJ917535 GOF917522:GOF917535 GYB917522:GYB917535 HHX917522:HHX917535 HRT917522:HRT917535 IBP917522:IBP917535 ILL917522:ILL917535 IVH917522:IVH917535 JFD917522:JFD917535 JOZ917522:JOZ917535 JYV917522:JYV917535 KIR917522:KIR917535 KSN917522:KSN917535 LCJ917522:LCJ917535 LMF917522:LMF917535 LWB917522:LWB917535 MFX917522:MFX917535 MPT917522:MPT917535 MZP917522:MZP917535 NJL917522:NJL917535 NTH917522:NTH917535 ODD917522:ODD917535 OMZ917522:OMZ917535 OWV917522:OWV917535 PGR917522:PGR917535 PQN917522:PQN917535 QAJ917522:QAJ917535 QKF917522:QKF917535 QUB917522:QUB917535 RDX917522:RDX917535 RNT917522:RNT917535 RXP917522:RXP917535 SHL917522:SHL917535 SRH917522:SRH917535 TBD917522:TBD917535 TKZ917522:TKZ917535 TUV917522:TUV917535 UER917522:UER917535 UON917522:UON917535 UYJ917522:UYJ917535 VIF917522:VIF917535 VSB917522:VSB917535 WBX917522:WBX917535 WLT917522:WLT917535 WVP917522:WVP917535 H983058:H983071 JD983058:JD983071 SZ983058:SZ983071 ACV983058:ACV983071 AMR983058:AMR983071 AWN983058:AWN983071 BGJ983058:BGJ983071 BQF983058:BQF983071 CAB983058:CAB983071 CJX983058:CJX983071 CTT983058:CTT983071 DDP983058:DDP983071 DNL983058:DNL983071 DXH983058:DXH983071 EHD983058:EHD983071 EQZ983058:EQZ983071 FAV983058:FAV983071 FKR983058:FKR983071 FUN983058:FUN983071 GEJ983058:GEJ983071 GOF983058:GOF983071 GYB983058:GYB983071 HHX983058:HHX983071 HRT983058:HRT983071 IBP983058:IBP983071 ILL983058:ILL983071 IVH983058:IVH983071 JFD983058:JFD983071 JOZ983058:JOZ983071 JYV983058:JYV983071 KIR983058:KIR983071 KSN983058:KSN983071 LCJ983058:LCJ983071 LMF983058:LMF983071 LWB983058:LWB983071 MFX983058:MFX983071 MPT983058:MPT983071 MZP983058:MZP983071 NJL983058:NJL983071 NTH983058:NTH983071 ODD983058:ODD983071 OMZ983058:OMZ983071 OWV983058:OWV983071 PGR983058:PGR983071 PQN983058:PQN983071 QAJ983058:QAJ983071 QKF983058:QKF983071 QUB983058:QUB983071 RDX983058:RDX983071 RNT983058:RNT983071 RXP983058:RXP983071 SHL983058:SHL983071 SRH983058:SRH983071 TBD983058:TBD983071 TKZ983058:TKZ983071 TUV983058:TUV983071 UER983058:UER983071 UON983058:UON983071 UYJ983058:UYJ983071 VIF983058:VIF983071 VSB983058:VSB983071 WBX983058:WBX983071 WLT983058:WLT983071" xr:uid="{2FF44661-1931-4DC5-BDD8-C6C72DF836E2}">
      <formula1>"移乗介護,移動支援,排泄支援,見守り・コミュニケーション,入浴支援"</formula1>
    </dataValidation>
    <dataValidation type="list" allowBlank="1" showInputMessage="1" showErrorMessage="1" sqref="C5:C29" xr:uid="{304AA993-BB64-421F-8604-187F42424A61}">
      <formula1>$AD$5:$AD$28</formula1>
    </dataValidation>
  </dataValidations>
  <printOptions horizontalCentered="1"/>
  <pageMargins left="0.19685039370078741" right="0.19685039370078741" top="0.39370078740157483" bottom="0.39370078740157483" header="0.51181102362204722" footer="0.51181102362204722"/>
  <pageSetup paperSize="9" scale="2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BB8C-2254-417B-AD98-9D90FC7AE48C}">
  <sheetPr codeName="Sheet1">
    <tabColor rgb="FF00B050"/>
    <pageSetUpPr fitToPage="1"/>
  </sheetPr>
  <dimension ref="A1:Z105"/>
  <sheetViews>
    <sheetView showGridLines="0" view="pageBreakPreview" zoomScale="70" zoomScaleNormal="100" zoomScaleSheetLayoutView="70" workbookViewId="0"/>
  </sheetViews>
  <sheetFormatPr defaultRowHeight="13.2" x14ac:dyDescent="0.2"/>
  <cols>
    <col min="1" max="1" width="3.33203125" customWidth="1"/>
    <col min="2" max="2" width="12.77734375" customWidth="1"/>
    <col min="3" max="3" width="26" customWidth="1"/>
    <col min="4" max="4" width="16" customWidth="1"/>
    <col min="5" max="5" width="14.33203125" customWidth="1"/>
    <col min="6" max="6" width="5.33203125" customWidth="1"/>
    <col min="7" max="7" width="4.21875" customWidth="1"/>
    <col min="8" max="8" width="7.109375" customWidth="1"/>
    <col min="9" max="10" width="12.6640625" customWidth="1"/>
    <col min="11" max="11" width="12.21875" customWidth="1"/>
    <col min="13" max="13" width="18.77734375" customWidth="1"/>
    <col min="14" max="14" width="2.21875" customWidth="1"/>
    <col min="15" max="15" width="15" customWidth="1"/>
    <col min="16" max="16" width="2.21875" customWidth="1"/>
    <col min="18" max="18" width="0" hidden="1" customWidth="1"/>
  </cols>
  <sheetData>
    <row r="1" spans="1:13" ht="16.2" x14ac:dyDescent="0.2">
      <c r="A1" s="13" t="s">
        <v>176</v>
      </c>
      <c r="B1" s="14"/>
      <c r="C1" s="14"/>
    </row>
    <row r="2" spans="1:13" ht="59.25" customHeight="1" x14ac:dyDescent="0.2">
      <c r="A2" s="13"/>
      <c r="B2" s="207" t="s">
        <v>66</v>
      </c>
      <c r="C2" s="207"/>
      <c r="D2" s="207"/>
      <c r="E2" s="207"/>
      <c r="F2" s="207"/>
      <c r="G2" s="207"/>
      <c r="H2" s="207"/>
      <c r="I2" s="207"/>
      <c r="J2" s="207"/>
      <c r="K2" s="207"/>
      <c r="L2" s="207"/>
      <c r="M2" s="207"/>
    </row>
    <row r="3" spans="1:13" ht="23.25" customHeight="1" x14ac:dyDescent="0.2">
      <c r="A3" s="13"/>
      <c r="B3" s="29" t="s">
        <v>67</v>
      </c>
      <c r="C3" s="28"/>
      <c r="D3" s="28"/>
      <c r="E3" s="28"/>
      <c r="F3" s="28"/>
      <c r="G3" s="28"/>
      <c r="H3" s="28"/>
      <c r="I3" s="28"/>
      <c r="J3" s="28"/>
      <c r="K3" s="28"/>
      <c r="L3" s="28"/>
      <c r="M3" s="28"/>
    </row>
    <row r="4" spans="1:13" ht="23.25" customHeight="1" x14ac:dyDescent="0.2">
      <c r="B4" s="29"/>
      <c r="C4" s="28"/>
      <c r="D4" s="28"/>
      <c r="E4" s="28"/>
      <c r="F4" s="28"/>
      <c r="G4" s="28"/>
      <c r="H4" s="28"/>
      <c r="I4" s="28"/>
      <c r="J4" s="28"/>
      <c r="K4" s="28"/>
      <c r="L4" s="28"/>
      <c r="M4" s="28"/>
    </row>
    <row r="5" spans="1:13" ht="19.2" x14ac:dyDescent="0.2">
      <c r="B5" s="15"/>
      <c r="C5" s="15"/>
      <c r="D5" s="15"/>
      <c r="E5" s="15"/>
      <c r="F5" s="15"/>
      <c r="G5" s="15"/>
      <c r="H5" s="15"/>
      <c r="I5" s="15"/>
      <c r="J5" s="15"/>
      <c r="K5" s="16" t="s">
        <v>2</v>
      </c>
      <c r="L5" s="208" t="s">
        <v>149</v>
      </c>
      <c r="M5" s="208"/>
    </row>
    <row r="6" spans="1:13" ht="19.2" x14ac:dyDescent="0.2">
      <c r="B6" s="15"/>
      <c r="C6" s="15"/>
      <c r="D6" s="15"/>
      <c r="E6" s="15"/>
      <c r="F6" s="15"/>
      <c r="G6" s="15"/>
      <c r="H6" s="15"/>
      <c r="I6" s="15"/>
      <c r="J6" s="15"/>
      <c r="K6" s="16"/>
      <c r="L6" s="128"/>
      <c r="M6" s="128"/>
    </row>
    <row r="7" spans="1:13" ht="15" thickBot="1" x14ac:dyDescent="0.25">
      <c r="B7" s="17" t="s">
        <v>68</v>
      </c>
      <c r="C7" s="17"/>
    </row>
    <row r="8" spans="1:13" ht="24.9" customHeight="1" x14ac:dyDescent="0.2">
      <c r="B8" s="209" t="s">
        <v>69</v>
      </c>
      <c r="C8" s="210"/>
      <c r="D8" s="211"/>
      <c r="E8" s="212"/>
      <c r="F8" s="212"/>
      <c r="G8" s="212"/>
      <c r="H8" s="212"/>
      <c r="I8" s="212"/>
      <c r="J8" s="212"/>
      <c r="K8" s="212"/>
      <c r="L8" s="212"/>
      <c r="M8" s="213"/>
    </row>
    <row r="9" spans="1:13" ht="30" customHeight="1" x14ac:dyDescent="0.2">
      <c r="B9" s="214" t="s">
        <v>5</v>
      </c>
      <c r="C9" s="215"/>
      <c r="D9" s="216"/>
      <c r="E9" s="217"/>
      <c r="F9" s="217"/>
      <c r="G9" s="217"/>
      <c r="H9" s="217"/>
      <c r="I9" s="217"/>
      <c r="J9" s="217"/>
      <c r="K9" s="217"/>
      <c r="L9" s="217"/>
      <c r="M9" s="218"/>
    </row>
    <row r="10" spans="1:13" ht="24.9" customHeight="1" x14ac:dyDescent="0.2">
      <c r="B10" s="219" t="s">
        <v>69</v>
      </c>
      <c r="C10" s="220"/>
      <c r="D10" s="221"/>
      <c r="E10" s="222"/>
      <c r="F10" s="222"/>
      <c r="G10" s="222"/>
      <c r="H10" s="222"/>
      <c r="I10" s="222"/>
      <c r="J10" s="222"/>
      <c r="K10" s="222"/>
      <c r="L10" s="222"/>
      <c r="M10" s="223"/>
    </row>
    <row r="11" spans="1:13" ht="30" customHeight="1" x14ac:dyDescent="0.2">
      <c r="B11" s="224" t="s">
        <v>70</v>
      </c>
      <c r="C11" s="225"/>
      <c r="D11" s="226"/>
      <c r="E11" s="227"/>
      <c r="F11" s="227"/>
      <c r="G11" s="227"/>
      <c r="H11" s="227"/>
      <c r="I11" s="227"/>
      <c r="J11" s="227"/>
      <c r="K11" s="227"/>
      <c r="L11" s="227"/>
      <c r="M11" s="228"/>
    </row>
    <row r="12" spans="1:13" ht="23.1" customHeight="1" x14ac:dyDescent="0.2">
      <c r="B12" s="229" t="s">
        <v>71</v>
      </c>
      <c r="C12" s="230"/>
      <c r="D12" s="230"/>
      <c r="E12" s="230"/>
      <c r="F12" s="230"/>
      <c r="G12" s="230"/>
      <c r="H12" s="230"/>
      <c r="I12" s="230"/>
      <c r="J12" s="230"/>
      <c r="K12" s="230"/>
      <c r="L12" s="230"/>
      <c r="M12" s="231"/>
    </row>
    <row r="13" spans="1:13" ht="30" customHeight="1" x14ac:dyDescent="0.2">
      <c r="B13" s="204"/>
      <c r="C13" s="205"/>
      <c r="D13" s="205"/>
      <c r="E13" s="205"/>
      <c r="F13" s="205"/>
      <c r="G13" s="205"/>
      <c r="H13" s="205"/>
      <c r="I13" s="205"/>
      <c r="J13" s="205"/>
      <c r="K13" s="205"/>
      <c r="L13" s="205"/>
      <c r="M13" s="206"/>
    </row>
    <row r="14" spans="1:13" ht="23.1" customHeight="1" x14ac:dyDescent="0.2">
      <c r="B14" s="233" t="s">
        <v>72</v>
      </c>
      <c r="C14" s="234"/>
      <c r="D14" s="234"/>
      <c r="E14" s="234"/>
      <c r="F14" s="234"/>
      <c r="G14" s="234"/>
      <c r="H14" s="234"/>
      <c r="I14" s="234"/>
      <c r="J14" s="234"/>
      <c r="K14" s="234"/>
      <c r="L14" s="234"/>
      <c r="M14" s="235"/>
    </row>
    <row r="15" spans="1:13" ht="30" customHeight="1" x14ac:dyDescent="0.2">
      <c r="B15" s="236"/>
      <c r="C15" s="237"/>
      <c r="D15" s="237"/>
      <c r="E15" s="237"/>
      <c r="F15" s="237"/>
      <c r="G15" s="237"/>
      <c r="H15" s="237"/>
      <c r="I15" s="237"/>
      <c r="J15" s="237"/>
      <c r="K15" s="237"/>
      <c r="L15" s="237"/>
      <c r="M15" s="238"/>
    </row>
    <row r="16" spans="1:13" ht="23.1" customHeight="1" x14ac:dyDescent="0.2">
      <c r="B16" s="239" t="s">
        <v>73</v>
      </c>
      <c r="C16" s="240"/>
      <c r="D16" s="240"/>
      <c r="E16" s="240"/>
      <c r="F16" s="240"/>
      <c r="G16" s="240"/>
      <c r="H16" s="240"/>
      <c r="I16" s="240"/>
      <c r="J16" s="240"/>
      <c r="K16" s="240"/>
      <c r="L16" s="240"/>
      <c r="M16" s="241"/>
    </row>
    <row r="17" spans="1:26" ht="30" customHeight="1" thickBot="1" x14ac:dyDescent="0.25">
      <c r="B17" s="127" t="s">
        <v>74</v>
      </c>
      <c r="C17" s="242"/>
      <c r="D17" s="243"/>
      <c r="E17" s="244" t="s">
        <v>75</v>
      </c>
      <c r="F17" s="245"/>
      <c r="G17" s="245"/>
      <c r="H17" s="246"/>
      <c r="I17" s="247"/>
      <c r="J17" s="247"/>
      <c r="K17" s="247"/>
      <c r="L17" s="247"/>
      <c r="M17" s="248"/>
    </row>
    <row r="18" spans="1:26" ht="20.100000000000001" customHeight="1" x14ac:dyDescent="0.2">
      <c r="B18" s="84"/>
      <c r="C18" s="84"/>
      <c r="D18" s="99"/>
      <c r="E18" s="84"/>
      <c r="F18" s="84"/>
      <c r="G18" s="84"/>
      <c r="H18" s="84"/>
      <c r="I18" s="99"/>
      <c r="J18" s="99"/>
      <c r="K18" s="99"/>
      <c r="L18" s="99"/>
      <c r="M18" s="99"/>
    </row>
    <row r="19" spans="1:26" s="10" customFormat="1" ht="18" customHeight="1" x14ac:dyDescent="0.2">
      <c r="B19" s="11" t="s">
        <v>76</v>
      </c>
      <c r="C19" s="81"/>
      <c r="D19" s="82"/>
      <c r="E19" s="82"/>
      <c r="F19" s="82"/>
      <c r="G19" s="82"/>
      <c r="H19" s="82"/>
      <c r="I19" s="82"/>
      <c r="J19" s="82"/>
      <c r="K19" s="82"/>
      <c r="L19" s="82"/>
    </row>
    <row r="20" spans="1:26" s="10" customFormat="1" ht="30.75" customHeight="1" x14ac:dyDescent="0.2">
      <c r="B20" s="120" t="s">
        <v>77</v>
      </c>
      <c r="C20" s="120"/>
      <c r="D20" s="121"/>
      <c r="E20" s="121"/>
      <c r="F20" s="121"/>
      <c r="G20" s="121"/>
      <c r="H20" s="121"/>
      <c r="I20" s="121"/>
      <c r="J20" s="122"/>
      <c r="K20" s="122"/>
      <c r="L20" s="121"/>
      <c r="M20" s="121"/>
    </row>
    <row r="21" spans="1:26" s="10" customFormat="1" ht="30.75" customHeight="1" x14ac:dyDescent="0.2">
      <c r="B21" s="249" t="s">
        <v>78</v>
      </c>
      <c r="C21" s="249"/>
      <c r="D21" s="250"/>
      <c r="E21" s="250"/>
      <c r="F21" s="250"/>
      <c r="G21" s="250"/>
      <c r="H21" s="250"/>
      <c r="I21" s="250"/>
      <c r="J21" s="250"/>
      <c r="K21" s="250"/>
      <c r="L21" s="250"/>
      <c r="M21" s="250"/>
    </row>
    <row r="22" spans="1:26" s="10" customFormat="1" ht="30.75" customHeight="1" x14ac:dyDescent="0.2">
      <c r="B22" s="120" t="s">
        <v>79</v>
      </c>
      <c r="C22" s="120"/>
      <c r="D22" s="121"/>
      <c r="E22" s="121"/>
      <c r="F22" s="121"/>
      <c r="G22" s="121"/>
      <c r="H22" s="121"/>
      <c r="I22" s="121"/>
      <c r="J22" s="122"/>
      <c r="K22" s="122"/>
      <c r="L22" s="121"/>
      <c r="M22" s="121"/>
    </row>
    <row r="23" spans="1:26" s="10" customFormat="1" ht="30.75" customHeight="1" x14ac:dyDescent="0.2">
      <c r="B23" s="120" t="s">
        <v>80</v>
      </c>
      <c r="C23" s="120"/>
      <c r="D23" s="121"/>
      <c r="E23" s="121"/>
      <c r="F23" s="121"/>
      <c r="G23" s="121"/>
      <c r="H23" s="121"/>
      <c r="I23" s="121"/>
      <c r="J23" s="122"/>
      <c r="K23" s="122"/>
      <c r="L23" s="121"/>
      <c r="M23" s="121"/>
    </row>
    <row r="25" spans="1:26" ht="14.4" x14ac:dyDescent="0.2">
      <c r="B25" s="17" t="s">
        <v>81</v>
      </c>
      <c r="C25" s="17"/>
    </row>
    <row r="26" spans="1:26" s="19" customFormat="1" ht="16.2" x14ac:dyDescent="0.2">
      <c r="A26"/>
      <c r="B26" s="1" t="s">
        <v>82</v>
      </c>
      <c r="C26" s="1"/>
      <c r="D26" s="1"/>
      <c r="E26" s="123"/>
      <c r="F26" s="123"/>
      <c r="G26" s="123"/>
      <c r="H26" s="123"/>
      <c r="I26" s="123"/>
      <c r="J26" s="100"/>
      <c r="K26" s="100"/>
      <c r="L26"/>
      <c r="M26"/>
      <c r="O26"/>
      <c r="R26" s="20"/>
      <c r="S26" s="20"/>
      <c r="T26" s="20"/>
      <c r="U26" s="20"/>
      <c r="V26" s="20"/>
      <c r="W26" s="20"/>
      <c r="X26" s="20"/>
      <c r="Y26" s="20"/>
      <c r="Z26" s="20"/>
    </row>
    <row r="27" spans="1:26" s="19" customFormat="1" ht="8.25" customHeight="1" x14ac:dyDescent="0.2">
      <c r="A27"/>
      <c r="B27" s="1"/>
      <c r="C27" s="1"/>
      <c r="D27" s="1"/>
      <c r="E27" s="123"/>
      <c r="F27" s="123"/>
      <c r="G27" s="123"/>
      <c r="H27" s="123"/>
      <c r="I27" s="123"/>
      <c r="J27" s="100"/>
      <c r="K27" s="100"/>
      <c r="L27"/>
      <c r="M27"/>
      <c r="O27"/>
      <c r="R27" s="20"/>
      <c r="S27" s="20"/>
      <c r="T27" s="20"/>
      <c r="U27" s="20"/>
      <c r="V27" s="20"/>
      <c r="W27" s="20"/>
      <c r="X27" s="20"/>
      <c r="Y27" s="20"/>
      <c r="Z27" s="20"/>
    </row>
    <row r="28" spans="1:26" s="19" customFormat="1" ht="14.4" x14ac:dyDescent="0.2">
      <c r="A28"/>
      <c r="B28" s="1" t="s">
        <v>83</v>
      </c>
      <c r="C28" s="1" t="s">
        <v>84</v>
      </c>
      <c r="D28" s="1" t="s">
        <v>85</v>
      </c>
      <c r="E28" s="1"/>
      <c r="F28" s="1" t="s">
        <v>86</v>
      </c>
      <c r="G28" s="124"/>
      <c r="H28" s="125"/>
      <c r="I28" s="1"/>
      <c r="J28"/>
      <c r="K28"/>
      <c r="L28"/>
      <c r="M28"/>
      <c r="O28"/>
      <c r="R28" s="20" t="b">
        <v>0</v>
      </c>
      <c r="S28" s="20"/>
      <c r="T28" s="20"/>
      <c r="U28" s="20"/>
      <c r="V28" s="20"/>
      <c r="W28" s="20"/>
      <c r="X28" s="20"/>
      <c r="Y28" s="20"/>
      <c r="Z28" s="20"/>
    </row>
    <row r="29" spans="1:26" s="19" customFormat="1" ht="18.75" customHeight="1" x14ac:dyDescent="0.2">
      <c r="A29"/>
      <c r="B29" s="124"/>
      <c r="C29" s="1" t="s">
        <v>87</v>
      </c>
      <c r="D29" s="83" t="s">
        <v>88</v>
      </c>
      <c r="E29" s="1"/>
      <c r="F29" s="1" t="s">
        <v>58</v>
      </c>
      <c r="G29" s="1"/>
      <c r="H29" s="1"/>
      <c r="I29" s="1" t="s">
        <v>89</v>
      </c>
      <c r="J29"/>
      <c r="K29"/>
      <c r="L29"/>
      <c r="M29"/>
      <c r="O29"/>
      <c r="R29" s="20" t="b">
        <v>0</v>
      </c>
      <c r="S29" s="20"/>
      <c r="T29" s="20"/>
      <c r="U29" s="20"/>
      <c r="V29" s="20"/>
      <c r="W29" s="20"/>
      <c r="X29" s="20"/>
      <c r="Y29" s="20"/>
      <c r="Z29" s="20"/>
    </row>
    <row r="30" spans="1:26" s="19" customFormat="1" ht="11.25" customHeight="1" x14ac:dyDescent="0.2">
      <c r="A30"/>
      <c r="D30"/>
      <c r="E30"/>
      <c r="F30"/>
      <c r="G30"/>
      <c r="H30"/>
      <c r="I30"/>
      <c r="J30"/>
      <c r="K30"/>
      <c r="L30"/>
      <c r="M30"/>
      <c r="O30"/>
      <c r="R30" s="20" t="b">
        <v>0</v>
      </c>
      <c r="S30" s="20"/>
      <c r="T30" s="20"/>
      <c r="U30" s="20"/>
      <c r="V30" s="20"/>
      <c r="W30" s="20"/>
      <c r="X30" s="20"/>
      <c r="Y30" s="20"/>
      <c r="Z30" s="20"/>
    </row>
    <row r="31" spans="1:26" s="19" customFormat="1" ht="20.100000000000001" customHeight="1" x14ac:dyDescent="0.2">
      <c r="A31"/>
      <c r="B31" s="2" t="s">
        <v>90</v>
      </c>
      <c r="C31" s="251"/>
      <c r="D31" s="252"/>
      <c r="E31" s="252"/>
      <c r="F31" s="252"/>
      <c r="G31" s="252"/>
      <c r="H31" s="252"/>
      <c r="I31" s="252"/>
      <c r="J31" s="253"/>
      <c r="K31"/>
      <c r="L31"/>
      <c r="M31"/>
      <c r="O31"/>
      <c r="R31" s="20" t="b">
        <v>0</v>
      </c>
      <c r="S31" s="20"/>
      <c r="T31" s="20"/>
      <c r="U31" s="20"/>
      <c r="V31" s="20"/>
      <c r="W31" s="20"/>
      <c r="X31" s="20"/>
      <c r="Y31" s="20"/>
      <c r="Z31" s="20"/>
    </row>
    <row r="32" spans="1:26" s="19" customFormat="1" x14ac:dyDescent="0.2">
      <c r="A32"/>
      <c r="B32"/>
      <c r="C32"/>
      <c r="D32"/>
      <c r="E32"/>
      <c r="F32"/>
      <c r="G32"/>
      <c r="H32" s="18"/>
      <c r="I32"/>
      <c r="J32"/>
      <c r="K32"/>
      <c r="L32"/>
      <c r="M32"/>
      <c r="O32"/>
      <c r="R32" s="20" t="b">
        <v>0</v>
      </c>
      <c r="S32" s="20"/>
      <c r="T32" s="20"/>
      <c r="U32" s="20"/>
      <c r="V32" s="20"/>
      <c r="W32" s="20"/>
      <c r="X32" s="20"/>
      <c r="Y32" s="20"/>
      <c r="Z32" s="20"/>
    </row>
    <row r="33" spans="1:26" s="19" customFormat="1" ht="30" customHeight="1" x14ac:dyDescent="0.2">
      <c r="A33"/>
      <c r="B33" s="2" t="s">
        <v>91</v>
      </c>
      <c r="C33" s="254"/>
      <c r="D33" s="255"/>
      <c r="E33" s="255"/>
      <c r="F33" s="255"/>
      <c r="G33" s="255"/>
      <c r="H33" s="255"/>
      <c r="I33" s="255"/>
      <c r="J33" s="255"/>
      <c r="K33" s="255"/>
      <c r="L33" s="255"/>
      <c r="M33" s="256"/>
      <c r="N33" s="85"/>
      <c r="O33" s="85"/>
      <c r="R33" s="20" t="b">
        <v>0</v>
      </c>
      <c r="S33" s="20"/>
      <c r="T33" s="20"/>
      <c r="U33" s="20"/>
      <c r="V33" s="20"/>
      <c r="W33" s="20"/>
      <c r="X33" s="20"/>
      <c r="Y33" s="20"/>
      <c r="Z33" s="20"/>
    </row>
    <row r="34" spans="1:26" s="19" customFormat="1" ht="30" customHeight="1" x14ac:dyDescent="0.2">
      <c r="A34"/>
      <c r="B34"/>
      <c r="C34" s="257"/>
      <c r="D34" s="258"/>
      <c r="E34" s="258"/>
      <c r="F34" s="258"/>
      <c r="G34" s="258"/>
      <c r="H34" s="258"/>
      <c r="I34" s="258"/>
      <c r="J34" s="258"/>
      <c r="K34" s="258"/>
      <c r="L34" s="258"/>
      <c r="M34" s="259"/>
      <c r="N34" s="85"/>
      <c r="O34" s="85"/>
      <c r="R34" s="20" t="b">
        <v>0</v>
      </c>
      <c r="S34" s="20"/>
      <c r="T34" s="20"/>
      <c r="U34" s="20"/>
      <c r="V34" s="20"/>
      <c r="W34" s="20"/>
      <c r="X34" s="20"/>
      <c r="Y34" s="20"/>
      <c r="Z34" s="20"/>
    </row>
    <row r="35" spans="1:26" s="19" customFormat="1" ht="30" customHeight="1" x14ac:dyDescent="0.2">
      <c r="A35"/>
      <c r="B35"/>
      <c r="C35" s="226"/>
      <c r="D35" s="227"/>
      <c r="E35" s="227"/>
      <c r="F35" s="227"/>
      <c r="G35" s="227"/>
      <c r="H35" s="227"/>
      <c r="I35" s="227"/>
      <c r="J35" s="227"/>
      <c r="K35" s="227"/>
      <c r="L35" s="227"/>
      <c r="M35" s="260"/>
      <c r="N35" s="85"/>
      <c r="O35" s="85"/>
      <c r="R35" s="20" t="b">
        <v>0</v>
      </c>
      <c r="S35" s="20"/>
      <c r="T35" s="20"/>
      <c r="U35" s="20"/>
      <c r="V35" s="20"/>
      <c r="W35" s="20"/>
      <c r="X35" s="20"/>
      <c r="Y35" s="20"/>
      <c r="Z35" s="20"/>
    </row>
    <row r="36" spans="1:26" s="19" customFormat="1" ht="20.100000000000001" customHeight="1" x14ac:dyDescent="0.2">
      <c r="A36"/>
      <c r="B36"/>
      <c r="C36" s="101"/>
      <c r="D36" s="101"/>
      <c r="E36" s="101"/>
      <c r="F36" s="101"/>
      <c r="G36" s="101"/>
      <c r="H36" s="101"/>
      <c r="I36" s="101"/>
      <c r="J36" s="101"/>
      <c r="K36" s="101"/>
      <c r="L36" s="101"/>
      <c r="M36" s="101"/>
      <c r="N36" s="85"/>
      <c r="O36" s="85"/>
      <c r="R36" s="20"/>
      <c r="S36" s="20"/>
      <c r="T36" s="20"/>
      <c r="U36" s="20"/>
      <c r="V36" s="20"/>
      <c r="W36" s="20"/>
      <c r="X36" s="20"/>
      <c r="Y36" s="20"/>
      <c r="Z36" s="20"/>
    </row>
    <row r="37" spans="1:26" ht="14.4" x14ac:dyDescent="0.2">
      <c r="B37" s="125" t="s">
        <v>92</v>
      </c>
      <c r="C37" s="18"/>
      <c r="Q37" s="10"/>
      <c r="R37" t="b">
        <v>0</v>
      </c>
    </row>
    <row r="38" spans="1:26" ht="20.100000000000001" customHeight="1" x14ac:dyDescent="0.2">
      <c r="B38" s="261" t="s">
        <v>93</v>
      </c>
      <c r="C38" s="262"/>
      <c r="D38" s="262"/>
      <c r="E38" s="262"/>
      <c r="F38" s="24"/>
      <c r="G38" s="261" t="s">
        <v>94</v>
      </c>
      <c r="H38" s="262"/>
      <c r="I38" s="262"/>
      <c r="J38" s="262"/>
      <c r="K38" s="262"/>
      <c r="L38" s="262"/>
      <c r="M38" s="263"/>
      <c r="Q38" s="10"/>
      <c r="R38" t="b">
        <v>0</v>
      </c>
    </row>
    <row r="39" spans="1:26" ht="20.100000000000001" customHeight="1" x14ac:dyDescent="0.2">
      <c r="B39" s="21"/>
      <c r="C39" s="23"/>
      <c r="D39" s="22"/>
      <c r="E39" s="23"/>
      <c r="F39" s="24"/>
      <c r="G39" s="21"/>
      <c r="H39" s="23"/>
      <c r="I39" s="23"/>
      <c r="J39" s="23"/>
      <c r="K39" s="23"/>
      <c r="L39" s="23"/>
      <c r="M39" s="102"/>
      <c r="Q39" s="10"/>
      <c r="R39" t="b">
        <v>0</v>
      </c>
    </row>
    <row r="40" spans="1:26" ht="20.100000000000001" customHeight="1" x14ac:dyDescent="0.2">
      <c r="B40" s="24"/>
      <c r="F40" s="24"/>
      <c r="G40" s="24"/>
      <c r="M40" s="103"/>
      <c r="Q40" s="10"/>
      <c r="R40" t="b">
        <v>0</v>
      </c>
    </row>
    <row r="41" spans="1:26" ht="20.100000000000001" customHeight="1" x14ac:dyDescent="0.2">
      <c r="B41" s="24"/>
      <c r="F41" s="24"/>
      <c r="G41" s="24"/>
      <c r="M41" s="103"/>
      <c r="Q41" s="10"/>
      <c r="R41" s="232"/>
      <c r="S41" s="232"/>
      <c r="T41" s="232"/>
      <c r="U41" s="232"/>
      <c r="V41" s="232"/>
      <c r="W41" s="232"/>
      <c r="X41" s="232"/>
      <c r="Y41" s="232"/>
      <c r="Z41" s="232"/>
    </row>
    <row r="42" spans="1:26" ht="20.100000000000001" customHeight="1" x14ac:dyDescent="0.2">
      <c r="B42" s="24"/>
      <c r="D42" s="18"/>
      <c r="F42" s="24"/>
      <c r="G42" s="24"/>
      <c r="M42" s="103"/>
      <c r="Q42" s="10"/>
    </row>
    <row r="43" spans="1:26" ht="20.100000000000001" customHeight="1" x14ac:dyDescent="0.2">
      <c r="B43" s="226" t="s">
        <v>95</v>
      </c>
      <c r="C43" s="227"/>
      <c r="D43" s="227"/>
      <c r="E43" s="227"/>
      <c r="F43" s="24"/>
      <c r="G43" s="226" t="s">
        <v>96</v>
      </c>
      <c r="H43" s="227"/>
      <c r="I43" s="227"/>
      <c r="J43" s="227"/>
      <c r="K43" s="227"/>
      <c r="L43" s="227"/>
      <c r="M43" s="260"/>
      <c r="Q43" s="10"/>
    </row>
    <row r="44" spans="1:26" ht="20.100000000000001" customHeight="1" x14ac:dyDescent="0.2">
      <c r="E44" s="86"/>
      <c r="F44" s="86"/>
      <c r="G44" s="86"/>
      <c r="H44" s="86"/>
      <c r="I44" s="86"/>
      <c r="J44" s="86"/>
      <c r="K44" s="86"/>
      <c r="Q44" s="10"/>
    </row>
    <row r="45" spans="1:26" ht="14.4" x14ac:dyDescent="0.2">
      <c r="B45" s="126" t="s">
        <v>97</v>
      </c>
      <c r="C45" s="25"/>
      <c r="Q45" s="10"/>
    </row>
    <row r="46" spans="1:26" ht="150" customHeight="1" x14ac:dyDescent="0.2">
      <c r="B46" s="264"/>
      <c r="C46" s="264"/>
      <c r="D46" s="264"/>
      <c r="E46" s="264"/>
      <c r="F46" s="264"/>
      <c r="G46" s="264"/>
      <c r="H46" s="264"/>
      <c r="I46" s="264"/>
      <c r="J46" s="264"/>
      <c r="K46" s="264"/>
      <c r="L46" s="264"/>
      <c r="M46" s="264"/>
      <c r="Q46" s="10"/>
    </row>
    <row r="47" spans="1:26" ht="20.100000000000001" customHeight="1" x14ac:dyDescent="0.2">
      <c r="E47" s="86"/>
      <c r="F47" s="86"/>
      <c r="G47" s="86"/>
      <c r="H47" s="86"/>
      <c r="I47" s="86"/>
      <c r="J47" s="86"/>
      <c r="K47" s="86"/>
      <c r="Q47" s="10"/>
    </row>
    <row r="48" spans="1:26" ht="14.4" x14ac:dyDescent="0.2">
      <c r="B48" s="125" t="s">
        <v>144</v>
      </c>
      <c r="C48" s="18"/>
      <c r="Q48" s="10"/>
      <c r="R48" s="232"/>
      <c r="S48" s="232"/>
      <c r="T48" s="232"/>
      <c r="U48" s="232"/>
      <c r="V48" s="232"/>
      <c r="W48" s="232"/>
      <c r="X48" s="232"/>
      <c r="Y48" s="232"/>
      <c r="Z48" s="232"/>
    </row>
    <row r="49" spans="2:13" ht="150" customHeight="1" x14ac:dyDescent="0.2">
      <c r="B49" s="264"/>
      <c r="C49" s="264"/>
      <c r="D49" s="264"/>
      <c r="E49" s="264"/>
      <c r="F49" s="264"/>
      <c r="G49" s="264"/>
      <c r="H49" s="264"/>
      <c r="I49" s="264"/>
      <c r="J49" s="264"/>
      <c r="K49" s="264"/>
      <c r="L49" s="264"/>
      <c r="M49" s="264"/>
    </row>
    <row r="50" spans="2:13" ht="6" customHeight="1" x14ac:dyDescent="0.2">
      <c r="E50" s="86"/>
      <c r="F50" s="86"/>
      <c r="G50" s="86"/>
      <c r="H50" s="86"/>
      <c r="I50" s="86"/>
      <c r="J50" s="86"/>
      <c r="K50" s="86"/>
    </row>
    <row r="51" spans="2:13" ht="6" customHeight="1" x14ac:dyDescent="0.2">
      <c r="E51" s="86"/>
      <c r="F51" s="86"/>
      <c r="G51" s="86"/>
      <c r="H51" s="86"/>
      <c r="I51" s="86"/>
      <c r="J51" s="86"/>
      <c r="K51" s="86"/>
    </row>
    <row r="52" spans="2:13" s="26" customFormat="1" ht="18.75" customHeight="1" x14ac:dyDescent="0.2">
      <c r="B52" s="1" t="s">
        <v>145</v>
      </c>
      <c r="C52"/>
    </row>
    <row r="53" spans="2:13" s="26" customFormat="1" ht="12.75" customHeight="1" x14ac:dyDescent="0.2">
      <c r="B53" s="1"/>
      <c r="C53"/>
    </row>
    <row r="54" spans="2:13" s="26" customFormat="1" ht="14.4" x14ac:dyDescent="0.2">
      <c r="B54" s="125" t="s">
        <v>146</v>
      </c>
      <c r="C54" s="18"/>
      <c r="D54" s="104"/>
    </row>
    <row r="55" spans="2:13" s="26" customFormat="1" ht="20.100000000000001" customHeight="1" x14ac:dyDescent="0.2">
      <c r="B55" s="285" t="s">
        <v>98</v>
      </c>
      <c r="C55" s="286"/>
      <c r="D55" s="286" t="s">
        <v>99</v>
      </c>
      <c r="E55" s="289" t="s">
        <v>100</v>
      </c>
      <c r="F55" s="290"/>
      <c r="G55" s="290"/>
      <c r="H55" s="290"/>
      <c r="I55" s="291"/>
      <c r="J55" s="265" t="s">
        <v>101</v>
      </c>
      <c r="K55" s="292" t="s">
        <v>102</v>
      </c>
      <c r="L55" s="265" t="s">
        <v>103</v>
      </c>
    </row>
    <row r="56" spans="2:13" s="26" customFormat="1" ht="20.100000000000001" customHeight="1" x14ac:dyDescent="0.2">
      <c r="B56" s="287"/>
      <c r="C56" s="288"/>
      <c r="D56" s="288"/>
      <c r="E56" s="175" t="s">
        <v>104</v>
      </c>
      <c r="F56" s="267" t="s">
        <v>105</v>
      </c>
      <c r="G56" s="268"/>
      <c r="H56" s="268"/>
      <c r="I56" s="269"/>
      <c r="J56" s="266"/>
      <c r="K56" s="293"/>
      <c r="L56" s="266"/>
    </row>
    <row r="57" spans="2:13" s="26" customFormat="1" ht="20.100000000000001" customHeight="1" x14ac:dyDescent="0.2">
      <c r="B57" s="270" t="s">
        <v>106</v>
      </c>
      <c r="C57" s="134" t="s">
        <v>107</v>
      </c>
      <c r="D57" s="135"/>
      <c r="E57" s="136"/>
      <c r="F57" s="273">
        <f>E57*12</f>
        <v>0</v>
      </c>
      <c r="G57" s="274"/>
      <c r="H57" s="274"/>
      <c r="I57" s="275"/>
      <c r="J57" s="137"/>
      <c r="K57" s="138">
        <f>$D$57*$F$57*$J$57/60</f>
        <v>0</v>
      </c>
      <c r="L57" s="139" t="e">
        <f>($F$57*$J$57/60)/$D$57</f>
        <v>#DIV/0!</v>
      </c>
    </row>
    <row r="58" spans="2:13" s="26" customFormat="1" ht="20.100000000000001" customHeight="1" x14ac:dyDescent="0.2">
      <c r="B58" s="271"/>
      <c r="C58" s="140" t="s">
        <v>108</v>
      </c>
      <c r="D58" s="141"/>
      <c r="E58" s="142"/>
      <c r="F58" s="276">
        <f t="shared" ref="F58:F65" si="0">E58*12</f>
        <v>0</v>
      </c>
      <c r="G58" s="277"/>
      <c r="H58" s="277"/>
      <c r="I58" s="278"/>
      <c r="J58" s="143"/>
      <c r="K58" s="144">
        <f>$D$58*$F$58*$J$58/60</f>
        <v>0</v>
      </c>
      <c r="L58" s="145" t="e">
        <f>($F$58*$J$58/60)/$D$58</f>
        <v>#DIV/0!</v>
      </c>
    </row>
    <row r="59" spans="2:13" s="26" customFormat="1" ht="20.100000000000001" customHeight="1" x14ac:dyDescent="0.2">
      <c r="B59" s="271"/>
      <c r="C59" s="140" t="s">
        <v>109</v>
      </c>
      <c r="D59" s="141"/>
      <c r="E59" s="142"/>
      <c r="F59" s="276">
        <f t="shared" si="0"/>
        <v>0</v>
      </c>
      <c r="G59" s="277"/>
      <c r="H59" s="277"/>
      <c r="I59" s="278"/>
      <c r="J59" s="143"/>
      <c r="K59" s="144">
        <f>$D$59*$F$59*$J$59/60</f>
        <v>0</v>
      </c>
      <c r="L59" s="145" t="e">
        <f>($F$59*$J$59/60)/$D$59</f>
        <v>#DIV/0!</v>
      </c>
    </row>
    <row r="60" spans="2:13" s="26" customFormat="1" ht="20.100000000000001" customHeight="1" x14ac:dyDescent="0.2">
      <c r="B60" s="271"/>
      <c r="C60" s="140" t="s">
        <v>110</v>
      </c>
      <c r="D60" s="141"/>
      <c r="E60" s="142"/>
      <c r="F60" s="279">
        <f t="shared" si="0"/>
        <v>0</v>
      </c>
      <c r="G60" s="280"/>
      <c r="H60" s="280"/>
      <c r="I60" s="281"/>
      <c r="J60" s="143"/>
      <c r="K60" s="144">
        <f>$D$60*$F$60*$J$60/60</f>
        <v>0</v>
      </c>
      <c r="L60" s="145" t="e">
        <f>($F$60*$J$60/60)/$D$60</f>
        <v>#DIV/0!</v>
      </c>
    </row>
    <row r="61" spans="2:13" s="26" customFormat="1" ht="20.100000000000001" customHeight="1" x14ac:dyDescent="0.2">
      <c r="B61" s="272"/>
      <c r="C61" s="146" t="s">
        <v>111</v>
      </c>
      <c r="D61" s="147"/>
      <c r="E61" s="148"/>
      <c r="F61" s="282">
        <f t="shared" si="0"/>
        <v>0</v>
      </c>
      <c r="G61" s="283"/>
      <c r="H61" s="283"/>
      <c r="I61" s="284"/>
      <c r="J61" s="149"/>
      <c r="K61" s="150">
        <f>$D$61*$F$61*$J$61/60</f>
        <v>0</v>
      </c>
      <c r="L61" s="151" t="e">
        <f>($F$61*$J$61/60)/$D$61</f>
        <v>#DIV/0!</v>
      </c>
    </row>
    <row r="62" spans="2:13" s="26" customFormat="1" ht="20.100000000000001" customHeight="1" x14ac:dyDescent="0.2">
      <c r="B62" s="271" t="s">
        <v>112</v>
      </c>
      <c r="C62" s="152" t="s">
        <v>113</v>
      </c>
      <c r="D62" s="153"/>
      <c r="E62" s="154"/>
      <c r="F62" s="279">
        <f t="shared" si="0"/>
        <v>0</v>
      </c>
      <c r="G62" s="280"/>
      <c r="H62" s="280"/>
      <c r="I62" s="281"/>
      <c r="J62" s="155"/>
      <c r="K62" s="156">
        <f>$D$62*$F$62*$J$62/60</f>
        <v>0</v>
      </c>
      <c r="L62" s="157" t="e">
        <f>($F$62*$J$62/60)/$D$62</f>
        <v>#DIV/0!</v>
      </c>
    </row>
    <row r="63" spans="2:13" s="26" customFormat="1" ht="20.100000000000001" customHeight="1" x14ac:dyDescent="0.2">
      <c r="B63" s="271"/>
      <c r="C63" s="140" t="s">
        <v>114</v>
      </c>
      <c r="D63" s="141"/>
      <c r="E63" s="142"/>
      <c r="F63" s="279">
        <f t="shared" si="0"/>
        <v>0</v>
      </c>
      <c r="G63" s="280"/>
      <c r="H63" s="280"/>
      <c r="I63" s="281"/>
      <c r="J63" s="143"/>
      <c r="K63" s="144">
        <f>$D$63*$F$63*$J$63/60</f>
        <v>0</v>
      </c>
      <c r="L63" s="145" t="e">
        <f>($F$63*$J$63/60)/$D$63</f>
        <v>#DIV/0!</v>
      </c>
    </row>
    <row r="64" spans="2:13" s="26" customFormat="1" ht="20.100000000000001" customHeight="1" x14ac:dyDescent="0.2">
      <c r="B64" s="271"/>
      <c r="C64" s="140" t="s">
        <v>115</v>
      </c>
      <c r="D64" s="141"/>
      <c r="E64" s="142"/>
      <c r="F64" s="276">
        <f t="shared" si="0"/>
        <v>0</v>
      </c>
      <c r="G64" s="277"/>
      <c r="H64" s="277"/>
      <c r="I64" s="278"/>
      <c r="J64" s="143"/>
      <c r="K64" s="144">
        <f>$D$64*$F$64*$J$64/60</f>
        <v>0</v>
      </c>
      <c r="L64" s="145" t="e">
        <f>($F$64*$J$64/60)/$D$64</f>
        <v>#DIV/0!</v>
      </c>
    </row>
    <row r="65" spans="2:12" s="26" customFormat="1" ht="20.100000000000001" customHeight="1" x14ac:dyDescent="0.2">
      <c r="B65" s="272"/>
      <c r="C65" s="140" t="s">
        <v>116</v>
      </c>
      <c r="D65" s="141"/>
      <c r="E65" s="142"/>
      <c r="F65" s="279">
        <f t="shared" si="0"/>
        <v>0</v>
      </c>
      <c r="G65" s="280"/>
      <c r="H65" s="280"/>
      <c r="I65" s="281"/>
      <c r="J65" s="143"/>
      <c r="K65" s="158">
        <f>$D$65*$F$65*$J$65/60</f>
        <v>0</v>
      </c>
      <c r="L65" s="159" t="e">
        <f>($F$65*$J$65/60)/$D$65</f>
        <v>#DIV/0!</v>
      </c>
    </row>
    <row r="66" spans="2:12" s="26" customFormat="1" ht="20.100000000000001" customHeight="1" x14ac:dyDescent="0.2">
      <c r="B66" s="295"/>
      <c r="C66" s="296"/>
      <c r="D66" s="296"/>
      <c r="E66" s="160">
        <f>SUM(E57:E65)</f>
        <v>0</v>
      </c>
      <c r="F66" s="297">
        <f>SUM(F57:I65)</f>
        <v>0</v>
      </c>
      <c r="G66" s="298"/>
      <c r="H66" s="298"/>
      <c r="I66" s="299"/>
      <c r="J66" s="161">
        <f>SUM(J57:J65)</f>
        <v>0</v>
      </c>
      <c r="K66" s="162">
        <f>SUM(K57:K65)</f>
        <v>0</v>
      </c>
      <c r="L66" s="163" t="e">
        <f>SUM(L57:L65)</f>
        <v>#DIV/0!</v>
      </c>
    </row>
    <row r="67" spans="2:12" s="26" customFormat="1" ht="15.75" customHeight="1" x14ac:dyDescent="0.2">
      <c r="B67" s="106"/>
      <c r="C67" s="106"/>
      <c r="D67" s="106"/>
      <c r="E67" s="129"/>
      <c r="F67" s="130"/>
      <c r="G67" s="130"/>
      <c r="H67" s="130"/>
      <c r="I67" s="130"/>
      <c r="J67" s="131"/>
      <c r="K67" s="132"/>
      <c r="L67" s="133"/>
    </row>
    <row r="68" spans="2:12" s="26" customFormat="1" ht="14.4" x14ac:dyDescent="0.2">
      <c r="B68" s="125" t="s">
        <v>147</v>
      </c>
      <c r="C68" s="18"/>
    </row>
    <row r="69" spans="2:12" s="26" customFormat="1" ht="20.100000000000001" customHeight="1" x14ac:dyDescent="0.2">
      <c r="B69" s="285" t="s">
        <v>98</v>
      </c>
      <c r="C69" s="286"/>
      <c r="D69" s="286" t="s">
        <v>117</v>
      </c>
      <c r="E69" s="289" t="s">
        <v>100</v>
      </c>
      <c r="F69" s="290"/>
      <c r="G69" s="290"/>
      <c r="H69" s="290"/>
      <c r="I69" s="291"/>
      <c r="J69" s="265" t="s">
        <v>118</v>
      </c>
      <c r="K69" s="292" t="s">
        <v>119</v>
      </c>
      <c r="L69" s="265" t="s">
        <v>120</v>
      </c>
    </row>
    <row r="70" spans="2:12" s="26" customFormat="1" ht="20.100000000000001" customHeight="1" x14ac:dyDescent="0.2">
      <c r="B70" s="287"/>
      <c r="C70" s="288"/>
      <c r="D70" s="288"/>
      <c r="E70" s="175" t="s">
        <v>104</v>
      </c>
      <c r="F70" s="267" t="s">
        <v>105</v>
      </c>
      <c r="G70" s="268"/>
      <c r="H70" s="268"/>
      <c r="I70" s="269"/>
      <c r="J70" s="294"/>
      <c r="K70" s="293"/>
      <c r="L70" s="294"/>
    </row>
    <row r="71" spans="2:12" s="26" customFormat="1" ht="20.100000000000001" customHeight="1" x14ac:dyDescent="0.2">
      <c r="B71" s="270" t="s">
        <v>106</v>
      </c>
      <c r="C71" s="134" t="s">
        <v>107</v>
      </c>
      <c r="D71" s="135"/>
      <c r="E71" s="136"/>
      <c r="F71" s="273">
        <f>E71*12</f>
        <v>0</v>
      </c>
      <c r="G71" s="274"/>
      <c r="H71" s="274"/>
      <c r="I71" s="275"/>
      <c r="J71" s="137"/>
      <c r="K71" s="138">
        <f>$D$71*$F$71*$J$71/60</f>
        <v>0</v>
      </c>
      <c r="L71" s="139" t="e">
        <f>($F$71*$J$71/60)/$D$71</f>
        <v>#DIV/0!</v>
      </c>
    </row>
    <row r="72" spans="2:12" s="26" customFormat="1" ht="20.100000000000001" customHeight="1" x14ac:dyDescent="0.2">
      <c r="B72" s="271"/>
      <c r="C72" s="140" t="s">
        <v>108</v>
      </c>
      <c r="D72" s="141"/>
      <c r="E72" s="142"/>
      <c r="F72" s="276">
        <f t="shared" ref="F72:F79" si="1">E72*12</f>
        <v>0</v>
      </c>
      <c r="G72" s="277"/>
      <c r="H72" s="277"/>
      <c r="I72" s="278"/>
      <c r="J72" s="143"/>
      <c r="K72" s="144">
        <f>$D$72*$F$72*$J$72/60</f>
        <v>0</v>
      </c>
      <c r="L72" s="145" t="e">
        <f>($F$72*$J$72/60)/$D$72</f>
        <v>#DIV/0!</v>
      </c>
    </row>
    <row r="73" spans="2:12" s="26" customFormat="1" ht="20.100000000000001" customHeight="1" x14ac:dyDescent="0.2">
      <c r="B73" s="271"/>
      <c r="C73" s="140" t="s">
        <v>109</v>
      </c>
      <c r="D73" s="141"/>
      <c r="E73" s="142"/>
      <c r="F73" s="276">
        <f t="shared" si="1"/>
        <v>0</v>
      </c>
      <c r="G73" s="277"/>
      <c r="H73" s="277"/>
      <c r="I73" s="278"/>
      <c r="J73" s="143"/>
      <c r="K73" s="144">
        <f>$D$73*$F$73*$J$73/60</f>
        <v>0</v>
      </c>
      <c r="L73" s="145" t="e">
        <f>($F$73*$J$73/60)/$D$73</f>
        <v>#DIV/0!</v>
      </c>
    </row>
    <row r="74" spans="2:12" s="26" customFormat="1" ht="20.100000000000001" customHeight="1" x14ac:dyDescent="0.2">
      <c r="B74" s="271"/>
      <c r="C74" s="140" t="s">
        <v>110</v>
      </c>
      <c r="D74" s="141"/>
      <c r="E74" s="142"/>
      <c r="F74" s="279">
        <f t="shared" si="1"/>
        <v>0</v>
      </c>
      <c r="G74" s="280"/>
      <c r="H74" s="280"/>
      <c r="I74" s="281"/>
      <c r="J74" s="143"/>
      <c r="K74" s="144">
        <f>$D$74*$F$74*$J$74/60</f>
        <v>0</v>
      </c>
      <c r="L74" s="145" t="e">
        <f>($F$74*$J$74/60)/$D$74</f>
        <v>#DIV/0!</v>
      </c>
    </row>
    <row r="75" spans="2:12" s="26" customFormat="1" ht="20.100000000000001" customHeight="1" x14ac:dyDescent="0.2">
      <c r="B75" s="272"/>
      <c r="C75" s="146" t="s">
        <v>111</v>
      </c>
      <c r="D75" s="147"/>
      <c r="E75" s="148"/>
      <c r="F75" s="282">
        <f t="shared" si="1"/>
        <v>0</v>
      </c>
      <c r="G75" s="283"/>
      <c r="H75" s="283"/>
      <c r="I75" s="284"/>
      <c r="J75" s="149"/>
      <c r="K75" s="150">
        <f>$D$75*$F$75*$J$75/60</f>
        <v>0</v>
      </c>
      <c r="L75" s="151" t="e">
        <f>($F$75*$J$75/60)/$D$75</f>
        <v>#DIV/0!</v>
      </c>
    </row>
    <row r="76" spans="2:12" s="26" customFormat="1" ht="20.100000000000001" customHeight="1" x14ac:dyDescent="0.2">
      <c r="B76" s="271" t="s">
        <v>112</v>
      </c>
      <c r="C76" s="152" t="s">
        <v>113</v>
      </c>
      <c r="D76" s="153"/>
      <c r="E76" s="154"/>
      <c r="F76" s="279">
        <f t="shared" si="1"/>
        <v>0</v>
      </c>
      <c r="G76" s="280"/>
      <c r="H76" s="280"/>
      <c r="I76" s="281"/>
      <c r="J76" s="155"/>
      <c r="K76" s="156">
        <f>$D$76*$F$76*$J$76/60</f>
        <v>0</v>
      </c>
      <c r="L76" s="157" t="e">
        <f>($F$76*$J$76/60)/$D$76</f>
        <v>#DIV/0!</v>
      </c>
    </row>
    <row r="77" spans="2:12" s="26" customFormat="1" ht="20.100000000000001" customHeight="1" x14ac:dyDescent="0.2">
      <c r="B77" s="271"/>
      <c r="C77" s="140" t="s">
        <v>114</v>
      </c>
      <c r="D77" s="141"/>
      <c r="E77" s="142"/>
      <c r="F77" s="279">
        <f t="shared" si="1"/>
        <v>0</v>
      </c>
      <c r="G77" s="280"/>
      <c r="H77" s="280"/>
      <c r="I77" s="281"/>
      <c r="J77" s="143"/>
      <c r="K77" s="144">
        <f>$D$77*$F$77*$J$77/60</f>
        <v>0</v>
      </c>
      <c r="L77" s="145" t="e">
        <f>($F$77*$J$77/60)/$D$77</f>
        <v>#DIV/0!</v>
      </c>
    </row>
    <row r="78" spans="2:12" s="26" customFormat="1" ht="20.100000000000001" customHeight="1" x14ac:dyDescent="0.2">
      <c r="B78" s="271"/>
      <c r="C78" s="140" t="s">
        <v>115</v>
      </c>
      <c r="D78" s="141"/>
      <c r="E78" s="142"/>
      <c r="F78" s="276">
        <f t="shared" si="1"/>
        <v>0</v>
      </c>
      <c r="G78" s="277"/>
      <c r="H78" s="277"/>
      <c r="I78" s="278"/>
      <c r="J78" s="143"/>
      <c r="K78" s="144">
        <f>$D$78*$F$78*$J$78/60</f>
        <v>0</v>
      </c>
      <c r="L78" s="145" t="e">
        <f>($F$78*$J$78/60)/$D$78</f>
        <v>#DIV/0!</v>
      </c>
    </row>
    <row r="79" spans="2:12" s="26" customFormat="1" ht="20.100000000000001" customHeight="1" x14ac:dyDescent="0.2">
      <c r="B79" s="272"/>
      <c r="C79" s="140" t="s">
        <v>116</v>
      </c>
      <c r="D79" s="141"/>
      <c r="E79" s="142"/>
      <c r="F79" s="279">
        <f t="shared" si="1"/>
        <v>0</v>
      </c>
      <c r="G79" s="280"/>
      <c r="H79" s="280"/>
      <c r="I79" s="281"/>
      <c r="J79" s="143"/>
      <c r="K79" s="158">
        <f>$D$79*$F$79*$J$79/60</f>
        <v>0</v>
      </c>
      <c r="L79" s="159" t="e">
        <f>($F$79*$J$79/60)/$D$79</f>
        <v>#DIV/0!</v>
      </c>
    </row>
    <row r="80" spans="2:12" s="26" customFormat="1" ht="20.100000000000001" customHeight="1" x14ac:dyDescent="0.2">
      <c r="B80" s="295"/>
      <c r="C80" s="296"/>
      <c r="D80" s="296"/>
      <c r="E80" s="160">
        <f>SUM(E71:E79)</f>
        <v>0</v>
      </c>
      <c r="F80" s="297">
        <f>SUM(F71:I79)</f>
        <v>0</v>
      </c>
      <c r="G80" s="298"/>
      <c r="H80" s="298"/>
      <c r="I80" s="299"/>
      <c r="J80" s="161">
        <f>SUM(J71:J79)</f>
        <v>0</v>
      </c>
      <c r="K80" s="162">
        <f>SUM(K71:K79)</f>
        <v>0</v>
      </c>
      <c r="L80" s="163" t="e">
        <f>SUM(L71:L79)</f>
        <v>#DIV/0!</v>
      </c>
    </row>
    <row r="81" spans="2:13" s="26" customFormat="1" ht="9" customHeight="1" x14ac:dyDescent="0.2"/>
    <row r="82" spans="2:13" s="26" customFormat="1" ht="20.100000000000001" customHeight="1" x14ac:dyDescent="0.2">
      <c r="J82" s="17" t="s">
        <v>121</v>
      </c>
    </row>
    <row r="83" spans="2:13" s="26" customFormat="1" ht="20.100000000000001" customHeight="1" x14ac:dyDescent="0.2">
      <c r="D83" s="105"/>
      <c r="L83" s="164" t="e">
        <f>($K$66-$K$80)/$K$66</f>
        <v>#DIV/0!</v>
      </c>
    </row>
    <row r="84" spans="2:13" s="26" customFormat="1" x14ac:dyDescent="0.2">
      <c r="B84" s="18"/>
      <c r="C84" s="18"/>
      <c r="D84" s="105"/>
    </row>
    <row r="85" spans="2:13" s="26" customFormat="1" ht="9" customHeight="1" x14ac:dyDescent="0.2">
      <c r="D85" s="105"/>
    </row>
    <row r="86" spans="2:13" s="26" customFormat="1" x14ac:dyDescent="0.2">
      <c r="B86" s="18"/>
      <c r="C86" s="18"/>
    </row>
    <row r="87" spans="2:13" s="26" customFormat="1" x14ac:dyDescent="0.2">
      <c r="B87" s="18"/>
      <c r="C87" s="18"/>
    </row>
    <row r="88" spans="2:13" s="26" customFormat="1" ht="18.75" customHeight="1" x14ac:dyDescent="0.2">
      <c r="B88" s="125" t="s">
        <v>122</v>
      </c>
      <c r="C88" s="18"/>
      <c r="D88"/>
      <c r="E88"/>
      <c r="F88"/>
      <c r="G88"/>
      <c r="H88"/>
      <c r="I88"/>
      <c r="J88"/>
      <c r="K88"/>
      <c r="L88"/>
      <c r="M88"/>
    </row>
    <row r="89" spans="2:13" s="26" customFormat="1" ht="150" customHeight="1" x14ac:dyDescent="0.2">
      <c r="B89" s="300"/>
      <c r="C89" s="300"/>
      <c r="D89" s="300"/>
      <c r="E89" s="300"/>
      <c r="F89" s="300"/>
      <c r="G89" s="300"/>
      <c r="H89" s="300"/>
      <c r="I89" s="300"/>
      <c r="J89" s="300"/>
      <c r="K89" s="300"/>
      <c r="L89" s="300"/>
      <c r="M89" s="300"/>
    </row>
    <row r="90" spans="2:13" s="26" customFormat="1" x14ac:dyDescent="0.2">
      <c r="B90" s="106"/>
      <c r="C90" s="106"/>
      <c r="D90" s="107"/>
      <c r="E90" s="107"/>
      <c r="F90" s="107"/>
      <c r="G90" s="107"/>
    </row>
    <row r="91" spans="2:13" s="26" customFormat="1" x14ac:dyDescent="0.2">
      <c r="B91" s="106"/>
      <c r="C91" s="106"/>
      <c r="D91" s="107"/>
      <c r="E91" s="107"/>
      <c r="F91" s="107"/>
      <c r="G91" s="107"/>
    </row>
    <row r="92" spans="2:13" s="26" customFormat="1" x14ac:dyDescent="0.2">
      <c r="B92" s="106"/>
      <c r="C92" s="106"/>
      <c r="D92" s="107"/>
      <c r="E92" s="107"/>
      <c r="F92" s="107"/>
      <c r="G92" s="107"/>
    </row>
    <row r="93" spans="2:13" s="26" customFormat="1" x14ac:dyDescent="0.2">
      <c r="B93" s="108"/>
      <c r="C93" s="108"/>
      <c r="D93" s="107"/>
      <c r="E93" s="107"/>
      <c r="F93" s="107"/>
      <c r="G93" s="107"/>
    </row>
    <row r="94" spans="2:13" s="26" customFormat="1" x14ac:dyDescent="0.2">
      <c r="B94" s="18"/>
      <c r="C94" s="18"/>
    </row>
    <row r="95" spans="2:13" s="26" customFormat="1" ht="18.75" customHeight="1" x14ac:dyDescent="0.2">
      <c r="B95" s="301"/>
      <c r="C95" s="109"/>
      <c r="D95" s="301"/>
      <c r="E95" s="301"/>
      <c r="F95" s="109"/>
      <c r="G95" s="109"/>
    </row>
    <row r="96" spans="2:13" s="26" customFormat="1" x14ac:dyDescent="0.2">
      <c r="B96" s="301"/>
      <c r="C96" s="109"/>
      <c r="D96" s="109"/>
      <c r="E96" s="110"/>
      <c r="F96" s="110"/>
      <c r="G96" s="110"/>
    </row>
    <row r="97" spans="2:7" s="26" customFormat="1" x14ac:dyDescent="0.2">
      <c r="B97" s="106"/>
      <c r="C97" s="106"/>
      <c r="D97" s="107"/>
      <c r="E97" s="107"/>
      <c r="F97" s="107"/>
      <c r="G97" s="107"/>
    </row>
    <row r="98" spans="2:7" s="26" customFormat="1" x14ac:dyDescent="0.2">
      <c r="B98" s="106"/>
      <c r="C98" s="106"/>
      <c r="D98" s="107"/>
      <c r="E98" s="107"/>
      <c r="F98" s="107"/>
      <c r="G98" s="107"/>
    </row>
    <row r="99" spans="2:7" s="26" customFormat="1" x14ac:dyDescent="0.2">
      <c r="B99" s="106"/>
      <c r="C99" s="106"/>
      <c r="D99" s="107"/>
      <c r="E99" s="107"/>
      <c r="F99" s="107"/>
      <c r="G99" s="107"/>
    </row>
    <row r="100" spans="2:7" s="26" customFormat="1" x14ac:dyDescent="0.2">
      <c r="B100" s="108"/>
      <c r="C100" s="108"/>
      <c r="D100" s="107"/>
      <c r="E100" s="107"/>
      <c r="F100" s="107"/>
      <c r="G100" s="107"/>
    </row>
    <row r="101" spans="2:7" s="26" customFormat="1" x14ac:dyDescent="0.2">
      <c r="B101" s="27"/>
      <c r="C101" s="27"/>
    </row>
    <row r="102" spans="2:7" s="26" customFormat="1" x14ac:dyDescent="0.2">
      <c r="D102" s="111"/>
    </row>
    <row r="103" spans="2:7" s="26" customFormat="1" x14ac:dyDescent="0.2"/>
    <row r="105" spans="2:7" ht="14.25" customHeight="1" x14ac:dyDescent="0.2"/>
  </sheetData>
  <sheetProtection selectLockedCells="1" selectUnlockedCells="1"/>
  <dataConsolidate/>
  <mergeCells count="72">
    <mergeCell ref="B89:M89"/>
    <mergeCell ref="B95:B96"/>
    <mergeCell ref="D95:E95"/>
    <mergeCell ref="B76:B79"/>
    <mergeCell ref="F76:I76"/>
    <mergeCell ref="F77:I77"/>
    <mergeCell ref="F78:I78"/>
    <mergeCell ref="F79:I79"/>
    <mergeCell ref="B80:D80"/>
    <mergeCell ref="F80:I80"/>
    <mergeCell ref="B71:B75"/>
    <mergeCell ref="F71:I71"/>
    <mergeCell ref="F72:I72"/>
    <mergeCell ref="F73:I73"/>
    <mergeCell ref="F74:I74"/>
    <mergeCell ref="F75:I75"/>
    <mergeCell ref="L69:L70"/>
    <mergeCell ref="F70:I70"/>
    <mergeCell ref="B62:B65"/>
    <mergeCell ref="F62:I62"/>
    <mergeCell ref="F63:I63"/>
    <mergeCell ref="F64:I64"/>
    <mergeCell ref="F65:I65"/>
    <mergeCell ref="B66:D66"/>
    <mergeCell ref="F66:I66"/>
    <mergeCell ref="B69:C70"/>
    <mergeCell ref="D69:D70"/>
    <mergeCell ref="E69:I69"/>
    <mergeCell ref="J69:J70"/>
    <mergeCell ref="K69:K70"/>
    <mergeCell ref="L55:L56"/>
    <mergeCell ref="F56:I56"/>
    <mergeCell ref="B57:B61"/>
    <mergeCell ref="F57:I57"/>
    <mergeCell ref="F58:I58"/>
    <mergeCell ref="F59:I59"/>
    <mergeCell ref="F60:I60"/>
    <mergeCell ref="F61:I61"/>
    <mergeCell ref="B55:C56"/>
    <mergeCell ref="D55:D56"/>
    <mergeCell ref="E55:I55"/>
    <mergeCell ref="J55:J56"/>
    <mergeCell ref="K55:K56"/>
    <mergeCell ref="B43:E43"/>
    <mergeCell ref="G43:M43"/>
    <mergeCell ref="B46:M46"/>
    <mergeCell ref="R48:Z48"/>
    <mergeCell ref="B49:M49"/>
    <mergeCell ref="R41:Z41"/>
    <mergeCell ref="B14:M14"/>
    <mergeCell ref="B15:M15"/>
    <mergeCell ref="B16:M16"/>
    <mergeCell ref="C17:D17"/>
    <mergeCell ref="E17:H17"/>
    <mergeCell ref="I17:M17"/>
    <mergeCell ref="B21:M21"/>
    <mergeCell ref="C31:J31"/>
    <mergeCell ref="C33:M35"/>
    <mergeCell ref="B38:E38"/>
    <mergeCell ref="G38:M38"/>
    <mergeCell ref="B13:M13"/>
    <mergeCell ref="B2:M2"/>
    <mergeCell ref="L5:M5"/>
    <mergeCell ref="B8:C8"/>
    <mergeCell ref="D8:M8"/>
    <mergeCell ref="B9:C9"/>
    <mergeCell ref="D9:M9"/>
    <mergeCell ref="B10:C10"/>
    <mergeCell ref="D10:M10"/>
    <mergeCell ref="B11:C11"/>
    <mergeCell ref="D11:M11"/>
    <mergeCell ref="B12:M12"/>
  </mergeCells>
  <phoneticPr fontId="13"/>
  <conditionalFormatting sqref="D18">
    <cfRule type="containsText" dxfId="2" priority="1" operator="containsText" text="あり">
      <formula>NOT(ISERROR(SEARCH("あり",D18)))</formula>
    </cfRule>
    <cfRule type="containsText" dxfId="1" priority="2" operator="containsText" text="なし">
      <formula>NOT(ISERROR(SEARCH("なし",D18)))</formula>
    </cfRule>
    <cfRule type="containsText" dxfId="0" priority="3" operator="containsText" text="あり">
      <formula>NOT(ISERROR(SEARCH("あり",D18)))</formula>
    </cfRule>
  </conditionalFormatting>
  <dataValidations count="6">
    <dataValidation imeMode="halfAlpha" allowBlank="1" showInputMessage="1" showErrorMessage="1" sqref="B15:M15" xr:uid="{DD98E8BC-9FA3-4277-8A8E-F1A8A51F9D1F}"/>
    <dataValidation type="list" allowBlank="1" showInputMessage="1" showErrorMessage="1" sqref="I18" xr:uid="{E7936C7D-59DF-4BA9-95DA-4D6120E0A66F}">
      <formula1>"令和元年度,令和２年度,令和３年度"</formula1>
    </dataValidation>
    <dataValidation type="list" allowBlank="1" showInputMessage="1" showErrorMessage="1" sqref="D18 C17:D17" xr:uid="{977B3F07-AF41-40AA-B4BF-51938A2E44C3}">
      <formula1>"あり,なし"</formula1>
    </dataValidation>
    <dataValidation imeMode="halfKatakana" allowBlank="1" showInputMessage="1" showErrorMessage="1" sqref="D10:K10 D8" xr:uid="{E87629CD-4046-4862-9764-04E0C490FFEC}"/>
    <dataValidation type="list" allowBlank="1" showInputMessage="1" showErrorMessage="1" sqref="I17:M17" xr:uid="{916185A6-DE45-49FC-825F-EC091540EC16}">
      <formula1>"令和元年度,令和２年度,令和３年度,令和４年度,令和５年度,令和６年度,令和７年度"</formula1>
    </dataValidation>
    <dataValidation type="list" allowBlank="1" showInputMessage="1" showErrorMessage="1" sqref="B13:M13" xr:uid="{9DB84F70-52FC-4753-9947-EB6F0C24C2D3}">
      <formula1>#REF!</formula1>
    </dataValidation>
  </dataValidations>
  <printOptions horizontalCentered="1"/>
  <pageMargins left="0.70866141732283472" right="0.70866141732283472" top="0.74803149606299213" bottom="0.74803149606299213" header="0.31496062992125984" footer="0.31496062992125984"/>
  <pageSetup paperSize="9" scale="57" fitToHeight="0" orientation="portrait" r:id="rId1"/>
  <rowBreaks count="1" manualBreakCount="1">
    <brk id="5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from>
                    <xdr:col>2</xdr:col>
                    <xdr:colOff>7620</xdr:colOff>
                    <xdr:row>25</xdr:row>
                    <xdr:rowOff>190500</xdr:rowOff>
                  </from>
                  <to>
                    <xdr:col>2</xdr:col>
                    <xdr:colOff>259080</xdr:colOff>
                    <xdr:row>28</xdr:row>
                    <xdr:rowOff>121920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from>
                    <xdr:col>2</xdr:col>
                    <xdr:colOff>1744980</xdr:colOff>
                    <xdr:row>27</xdr:row>
                    <xdr:rowOff>175260</xdr:rowOff>
                  </from>
                  <to>
                    <xdr:col>3</xdr:col>
                    <xdr:colOff>0</xdr:colOff>
                    <xdr:row>29</xdr:row>
                    <xdr:rowOff>22860</xdr:rowOff>
                  </to>
                </anchor>
              </controlPr>
            </control>
          </mc:Choice>
        </mc:AlternateContent>
        <mc:AlternateContent xmlns:mc="http://schemas.openxmlformats.org/markup-compatibility/2006">
          <mc:Choice Requires="x14">
            <control shapeId="86019" r:id="rId6" name="Check Box 3">
              <controlPr defaultSize="0" autoFill="0" autoLine="0" autoPict="0">
                <anchor moveWithCells="1">
                  <from>
                    <xdr:col>2</xdr:col>
                    <xdr:colOff>1744980</xdr:colOff>
                    <xdr:row>26</xdr:row>
                    <xdr:rowOff>30480</xdr:rowOff>
                  </from>
                  <to>
                    <xdr:col>3</xdr:col>
                    <xdr:colOff>30480</xdr:colOff>
                    <xdr:row>28</xdr:row>
                    <xdr:rowOff>60960</xdr:rowOff>
                  </to>
                </anchor>
              </controlPr>
            </control>
          </mc:Choice>
        </mc:AlternateContent>
        <mc:AlternateContent xmlns:mc="http://schemas.openxmlformats.org/markup-compatibility/2006">
          <mc:Choice Requires="x14">
            <control shapeId="86020" r:id="rId7" name="Check Box 4">
              <controlPr defaultSize="0" autoFill="0" autoLine="0" autoPict="0">
                <anchor moveWithCells="1">
                  <from>
                    <xdr:col>0</xdr:col>
                    <xdr:colOff>99060</xdr:colOff>
                    <xdr:row>18</xdr:row>
                    <xdr:rowOff>198120</xdr:rowOff>
                  </from>
                  <to>
                    <xdr:col>1</xdr:col>
                    <xdr:colOff>251460</xdr:colOff>
                    <xdr:row>20</xdr:row>
                    <xdr:rowOff>38100</xdr:rowOff>
                  </to>
                </anchor>
              </controlPr>
            </control>
          </mc:Choice>
        </mc:AlternateContent>
        <mc:AlternateContent xmlns:mc="http://schemas.openxmlformats.org/markup-compatibility/2006">
          <mc:Choice Requires="x14">
            <control shapeId="86021" r:id="rId8" name="Check Box 5">
              <controlPr defaultSize="0" autoFill="0" autoLine="0" autoPict="0">
                <anchor moveWithCells="1">
                  <from>
                    <xdr:col>0</xdr:col>
                    <xdr:colOff>99060</xdr:colOff>
                    <xdr:row>19</xdr:row>
                    <xdr:rowOff>373380</xdr:rowOff>
                  </from>
                  <to>
                    <xdr:col>1</xdr:col>
                    <xdr:colOff>259080</xdr:colOff>
                    <xdr:row>21</xdr:row>
                    <xdr:rowOff>60960</xdr:rowOff>
                  </to>
                </anchor>
              </controlPr>
            </control>
          </mc:Choice>
        </mc:AlternateContent>
        <mc:AlternateContent xmlns:mc="http://schemas.openxmlformats.org/markup-compatibility/2006">
          <mc:Choice Requires="x14">
            <control shapeId="86022" r:id="rId9" name="Check Box 6">
              <controlPr defaultSize="0" autoFill="0" autoLine="0" autoPict="0">
                <anchor moveWithCells="1">
                  <from>
                    <xdr:col>0</xdr:col>
                    <xdr:colOff>99060</xdr:colOff>
                    <xdr:row>20</xdr:row>
                    <xdr:rowOff>381000</xdr:rowOff>
                  </from>
                  <to>
                    <xdr:col>1</xdr:col>
                    <xdr:colOff>251460</xdr:colOff>
                    <xdr:row>22</xdr:row>
                    <xdr:rowOff>38100</xdr:rowOff>
                  </to>
                </anchor>
              </controlPr>
            </control>
          </mc:Choice>
        </mc:AlternateContent>
        <mc:AlternateContent xmlns:mc="http://schemas.openxmlformats.org/markup-compatibility/2006">
          <mc:Choice Requires="x14">
            <control shapeId="86023" r:id="rId10" name="Check Box 7">
              <controlPr defaultSize="0" autoFill="0" autoLine="0" autoPict="0">
                <anchor moveWithCells="1">
                  <from>
                    <xdr:col>2</xdr:col>
                    <xdr:colOff>7620</xdr:colOff>
                    <xdr:row>27</xdr:row>
                    <xdr:rowOff>175260</xdr:rowOff>
                  </from>
                  <to>
                    <xdr:col>2</xdr:col>
                    <xdr:colOff>251460</xdr:colOff>
                    <xdr:row>29</xdr:row>
                    <xdr:rowOff>22860</xdr:rowOff>
                  </to>
                </anchor>
              </controlPr>
            </control>
          </mc:Choice>
        </mc:AlternateContent>
        <mc:AlternateContent xmlns:mc="http://schemas.openxmlformats.org/markup-compatibility/2006">
          <mc:Choice Requires="x14">
            <control shapeId="86024" r:id="rId11" name="Check Box 8">
              <controlPr defaultSize="0" autoFill="0" autoLine="0" autoPict="0">
                <anchor moveWithCells="1">
                  <from>
                    <xdr:col>4</xdr:col>
                    <xdr:colOff>830580</xdr:colOff>
                    <xdr:row>25</xdr:row>
                    <xdr:rowOff>190500</xdr:rowOff>
                  </from>
                  <to>
                    <xdr:col>5</xdr:col>
                    <xdr:colOff>0</xdr:colOff>
                    <xdr:row>28</xdr:row>
                    <xdr:rowOff>144780</xdr:rowOff>
                  </to>
                </anchor>
              </controlPr>
            </control>
          </mc:Choice>
        </mc:AlternateContent>
        <mc:AlternateContent xmlns:mc="http://schemas.openxmlformats.org/markup-compatibility/2006">
          <mc:Choice Requires="x14">
            <control shapeId="86025" r:id="rId12" name="Check Box 9">
              <controlPr defaultSize="0" autoFill="0" autoLine="0" autoPict="0">
                <anchor moveWithCells="1">
                  <from>
                    <xdr:col>1</xdr:col>
                    <xdr:colOff>7620</xdr:colOff>
                    <xdr:row>38</xdr:row>
                    <xdr:rowOff>0</xdr:rowOff>
                  </from>
                  <to>
                    <xdr:col>2</xdr:col>
                    <xdr:colOff>1211580</xdr:colOff>
                    <xdr:row>39</xdr:row>
                    <xdr:rowOff>0</xdr:rowOff>
                  </to>
                </anchor>
              </controlPr>
            </control>
          </mc:Choice>
        </mc:AlternateContent>
        <mc:AlternateContent xmlns:mc="http://schemas.openxmlformats.org/markup-compatibility/2006">
          <mc:Choice Requires="x14">
            <control shapeId="86026" r:id="rId13" name="Check Box 10">
              <controlPr defaultSize="0" autoFill="0" autoLine="0" autoPict="0">
                <anchor moveWithCells="1">
                  <from>
                    <xdr:col>1</xdr:col>
                    <xdr:colOff>7620</xdr:colOff>
                    <xdr:row>38</xdr:row>
                    <xdr:rowOff>220980</xdr:rowOff>
                  </from>
                  <to>
                    <xdr:col>2</xdr:col>
                    <xdr:colOff>1440180</xdr:colOff>
                    <xdr:row>39</xdr:row>
                    <xdr:rowOff>220980</xdr:rowOff>
                  </to>
                </anchor>
              </controlPr>
            </control>
          </mc:Choice>
        </mc:AlternateContent>
        <mc:AlternateContent xmlns:mc="http://schemas.openxmlformats.org/markup-compatibility/2006">
          <mc:Choice Requires="x14">
            <control shapeId="86027" r:id="rId14" name="Check Box 11">
              <controlPr defaultSize="0" autoFill="0" autoLine="0" autoPict="0">
                <anchor moveWithCells="1">
                  <from>
                    <xdr:col>1</xdr:col>
                    <xdr:colOff>7620</xdr:colOff>
                    <xdr:row>39</xdr:row>
                    <xdr:rowOff>213360</xdr:rowOff>
                  </from>
                  <to>
                    <xdr:col>2</xdr:col>
                    <xdr:colOff>1249680</xdr:colOff>
                    <xdr:row>40</xdr:row>
                    <xdr:rowOff>220980</xdr:rowOff>
                  </to>
                </anchor>
              </controlPr>
            </control>
          </mc:Choice>
        </mc:AlternateContent>
        <mc:AlternateContent xmlns:mc="http://schemas.openxmlformats.org/markup-compatibility/2006">
          <mc:Choice Requires="x14">
            <control shapeId="86028" r:id="rId15" name="Check Box 12">
              <controlPr defaultSize="0" autoFill="0" autoLine="0" autoPict="0">
                <anchor moveWithCells="1">
                  <from>
                    <xdr:col>2</xdr:col>
                    <xdr:colOff>1790700</xdr:colOff>
                    <xdr:row>38</xdr:row>
                    <xdr:rowOff>7620</xdr:rowOff>
                  </from>
                  <to>
                    <xdr:col>5</xdr:col>
                    <xdr:colOff>0</xdr:colOff>
                    <xdr:row>39</xdr:row>
                    <xdr:rowOff>0</xdr:rowOff>
                  </to>
                </anchor>
              </controlPr>
            </control>
          </mc:Choice>
        </mc:AlternateContent>
        <mc:AlternateContent xmlns:mc="http://schemas.openxmlformats.org/markup-compatibility/2006">
          <mc:Choice Requires="x14">
            <control shapeId="86029" r:id="rId16" name="Check Box 13">
              <controlPr defaultSize="0" autoFill="0" autoLine="0" autoPict="0">
                <anchor moveWithCells="1">
                  <from>
                    <xdr:col>2</xdr:col>
                    <xdr:colOff>1790700</xdr:colOff>
                    <xdr:row>38</xdr:row>
                    <xdr:rowOff>228600</xdr:rowOff>
                  </from>
                  <to>
                    <xdr:col>5</xdr:col>
                    <xdr:colOff>0</xdr:colOff>
                    <xdr:row>39</xdr:row>
                    <xdr:rowOff>228600</xdr:rowOff>
                  </to>
                </anchor>
              </controlPr>
            </control>
          </mc:Choice>
        </mc:AlternateContent>
        <mc:AlternateContent xmlns:mc="http://schemas.openxmlformats.org/markup-compatibility/2006">
          <mc:Choice Requires="x14">
            <control shapeId="86030" r:id="rId17" name="Check Box 14">
              <controlPr defaultSize="0" autoFill="0" autoLine="0" autoPict="0">
                <anchor moveWithCells="1">
                  <from>
                    <xdr:col>2</xdr:col>
                    <xdr:colOff>1790700</xdr:colOff>
                    <xdr:row>39</xdr:row>
                    <xdr:rowOff>228600</xdr:rowOff>
                  </from>
                  <to>
                    <xdr:col>5</xdr:col>
                    <xdr:colOff>0</xdr:colOff>
                    <xdr:row>40</xdr:row>
                    <xdr:rowOff>228600</xdr:rowOff>
                  </to>
                </anchor>
              </controlPr>
            </control>
          </mc:Choice>
        </mc:AlternateContent>
        <mc:AlternateContent xmlns:mc="http://schemas.openxmlformats.org/markup-compatibility/2006">
          <mc:Choice Requires="x14">
            <control shapeId="86031" r:id="rId18" name="Check Box 15">
              <controlPr defaultSize="0" autoFill="0" autoLine="0" autoPict="0">
                <anchor moveWithCells="1">
                  <from>
                    <xdr:col>1</xdr:col>
                    <xdr:colOff>7620</xdr:colOff>
                    <xdr:row>40</xdr:row>
                    <xdr:rowOff>220980</xdr:rowOff>
                  </from>
                  <to>
                    <xdr:col>2</xdr:col>
                    <xdr:colOff>83820</xdr:colOff>
                    <xdr:row>41</xdr:row>
                    <xdr:rowOff>228600</xdr:rowOff>
                  </to>
                </anchor>
              </controlPr>
            </control>
          </mc:Choice>
        </mc:AlternateContent>
        <mc:AlternateContent xmlns:mc="http://schemas.openxmlformats.org/markup-compatibility/2006">
          <mc:Choice Requires="x14">
            <control shapeId="86032" r:id="rId19" name="Check Box 16">
              <controlPr defaultSize="0" autoFill="0" autoLine="0" autoPict="0">
                <anchor moveWithCells="1">
                  <from>
                    <xdr:col>6</xdr:col>
                    <xdr:colOff>76200</xdr:colOff>
                    <xdr:row>38</xdr:row>
                    <xdr:rowOff>38100</xdr:rowOff>
                  </from>
                  <to>
                    <xdr:col>8</xdr:col>
                    <xdr:colOff>533400</xdr:colOff>
                    <xdr:row>38</xdr:row>
                    <xdr:rowOff>228600</xdr:rowOff>
                  </to>
                </anchor>
              </controlPr>
            </control>
          </mc:Choice>
        </mc:AlternateContent>
        <mc:AlternateContent xmlns:mc="http://schemas.openxmlformats.org/markup-compatibility/2006">
          <mc:Choice Requires="x14">
            <control shapeId="86035" r:id="rId20" name="Check Box 19">
              <controlPr defaultSize="0" autoFill="0" autoLine="0" autoPict="0">
                <anchor moveWithCells="1">
                  <from>
                    <xdr:col>9</xdr:col>
                    <xdr:colOff>906780</xdr:colOff>
                    <xdr:row>39</xdr:row>
                    <xdr:rowOff>121920</xdr:rowOff>
                  </from>
                  <to>
                    <xdr:col>13</xdr:col>
                    <xdr:colOff>0</xdr:colOff>
                    <xdr:row>40</xdr:row>
                    <xdr:rowOff>121920</xdr:rowOff>
                  </to>
                </anchor>
              </controlPr>
            </control>
          </mc:Choice>
        </mc:AlternateContent>
        <mc:AlternateContent xmlns:mc="http://schemas.openxmlformats.org/markup-compatibility/2006">
          <mc:Choice Requires="x14">
            <control shapeId="86036" r:id="rId21" name="Check Box 20">
              <controlPr defaultSize="0" autoFill="0" autoLine="0" autoPict="0">
                <anchor moveWithCells="1">
                  <from>
                    <xdr:col>9</xdr:col>
                    <xdr:colOff>914400</xdr:colOff>
                    <xdr:row>40</xdr:row>
                    <xdr:rowOff>68580</xdr:rowOff>
                  </from>
                  <to>
                    <xdr:col>12</xdr:col>
                    <xdr:colOff>731520</xdr:colOff>
                    <xdr:row>41</xdr:row>
                    <xdr:rowOff>83820</xdr:rowOff>
                  </to>
                </anchor>
              </controlPr>
            </control>
          </mc:Choice>
        </mc:AlternateContent>
        <mc:AlternateContent xmlns:mc="http://schemas.openxmlformats.org/markup-compatibility/2006">
          <mc:Choice Requires="x14">
            <control shapeId="86037" r:id="rId22" name="Check Box 21">
              <controlPr defaultSize="0" autoFill="0" autoLine="0" autoPict="0">
                <anchor moveWithCells="1">
                  <from>
                    <xdr:col>9</xdr:col>
                    <xdr:colOff>906780</xdr:colOff>
                    <xdr:row>41</xdr:row>
                    <xdr:rowOff>38100</xdr:rowOff>
                  </from>
                  <to>
                    <xdr:col>11</xdr:col>
                    <xdr:colOff>38100</xdr:colOff>
                    <xdr:row>42</xdr:row>
                    <xdr:rowOff>45720</xdr:rowOff>
                  </to>
                </anchor>
              </controlPr>
            </control>
          </mc:Choice>
        </mc:AlternateContent>
        <mc:AlternateContent xmlns:mc="http://schemas.openxmlformats.org/markup-compatibility/2006">
          <mc:Choice Requires="x14">
            <control shapeId="86038" r:id="rId23" name="Check Box 22">
              <controlPr defaultSize="0" autoFill="0" autoLine="0" autoPict="0">
                <anchor moveWithCells="1">
                  <from>
                    <xdr:col>6</xdr:col>
                    <xdr:colOff>76200</xdr:colOff>
                    <xdr:row>41</xdr:row>
                    <xdr:rowOff>22860</xdr:rowOff>
                  </from>
                  <to>
                    <xdr:col>9</xdr:col>
                    <xdr:colOff>762000</xdr:colOff>
                    <xdr:row>42</xdr:row>
                    <xdr:rowOff>22860</xdr:rowOff>
                  </to>
                </anchor>
              </controlPr>
            </control>
          </mc:Choice>
        </mc:AlternateContent>
        <mc:AlternateContent xmlns:mc="http://schemas.openxmlformats.org/markup-compatibility/2006">
          <mc:Choice Requires="x14">
            <control shapeId="86039" r:id="rId24" name="Check Box 23">
              <controlPr defaultSize="0" autoFill="0" autoLine="0" autoPict="0">
                <anchor moveWithCells="1">
                  <from>
                    <xdr:col>0</xdr:col>
                    <xdr:colOff>99060</xdr:colOff>
                    <xdr:row>21</xdr:row>
                    <xdr:rowOff>381000</xdr:rowOff>
                  </from>
                  <to>
                    <xdr:col>1</xdr:col>
                    <xdr:colOff>137160</xdr:colOff>
                    <xdr:row>23</xdr:row>
                    <xdr:rowOff>7620</xdr:rowOff>
                  </to>
                </anchor>
              </controlPr>
            </control>
          </mc:Choice>
        </mc:AlternateContent>
        <mc:AlternateContent xmlns:mc="http://schemas.openxmlformats.org/markup-compatibility/2006">
          <mc:Choice Requires="x14">
            <control shapeId="86042" r:id="rId25" name="Check Box 26">
              <controlPr defaultSize="0" autoFill="0" autoLine="0" autoPict="0">
                <anchor moveWithCells="1">
                  <from>
                    <xdr:col>4</xdr:col>
                    <xdr:colOff>830580</xdr:colOff>
                    <xdr:row>28</xdr:row>
                    <xdr:rowOff>7620</xdr:rowOff>
                  </from>
                  <to>
                    <xdr:col>5</xdr:col>
                    <xdr:colOff>0</xdr:colOff>
                    <xdr:row>29</xdr:row>
                    <xdr:rowOff>45720</xdr:rowOff>
                  </to>
                </anchor>
              </controlPr>
            </control>
          </mc:Choice>
        </mc:AlternateContent>
        <mc:AlternateContent xmlns:mc="http://schemas.openxmlformats.org/markup-compatibility/2006">
          <mc:Choice Requires="x14">
            <control shapeId="86043" r:id="rId26" name="Check Box 27">
              <controlPr defaultSize="0" autoFill="0" autoLine="0" autoPict="0">
                <anchor moveWithCells="1">
                  <from>
                    <xdr:col>7</xdr:col>
                    <xdr:colOff>518160</xdr:colOff>
                    <xdr:row>27</xdr:row>
                    <xdr:rowOff>160020</xdr:rowOff>
                  </from>
                  <to>
                    <xdr:col>8</xdr:col>
                    <xdr:colOff>198120</xdr:colOff>
                    <xdr:row>29</xdr:row>
                    <xdr:rowOff>22860</xdr:rowOff>
                  </to>
                </anchor>
              </controlPr>
            </control>
          </mc:Choice>
        </mc:AlternateContent>
        <mc:AlternateContent xmlns:mc="http://schemas.openxmlformats.org/markup-compatibility/2006">
          <mc:Choice Requires="x14">
            <control shapeId="86047" r:id="rId27" name="Check Box 31">
              <controlPr defaultSize="0" autoFill="0" autoLine="0" autoPict="0">
                <anchor moveWithCells="1">
                  <from>
                    <xdr:col>6</xdr:col>
                    <xdr:colOff>83820</xdr:colOff>
                    <xdr:row>39</xdr:row>
                    <xdr:rowOff>83820</xdr:rowOff>
                  </from>
                  <to>
                    <xdr:col>9</xdr:col>
                    <xdr:colOff>487680</xdr:colOff>
                    <xdr:row>40</xdr:row>
                    <xdr:rowOff>99060</xdr:rowOff>
                  </to>
                </anchor>
              </controlPr>
            </control>
          </mc:Choice>
        </mc:AlternateContent>
        <mc:AlternateContent xmlns:mc="http://schemas.openxmlformats.org/markup-compatibility/2006">
          <mc:Choice Requires="x14">
            <control shapeId="86049" r:id="rId28" name="Check Box 33">
              <controlPr defaultSize="0" autoFill="0" autoLine="0" autoPict="0">
                <anchor moveWithCells="1">
                  <from>
                    <xdr:col>6</xdr:col>
                    <xdr:colOff>83820</xdr:colOff>
                    <xdr:row>40</xdr:row>
                    <xdr:rowOff>60960</xdr:rowOff>
                  </from>
                  <to>
                    <xdr:col>8</xdr:col>
                    <xdr:colOff>670560</xdr:colOff>
                    <xdr:row>41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D6930-4174-40E3-8E6E-8FA3B2E9A889}">
  <sheetPr>
    <tabColor rgb="FF00B050"/>
    <pageSetUpPr fitToPage="1"/>
  </sheetPr>
  <dimension ref="A1:W50"/>
  <sheetViews>
    <sheetView showGridLines="0" view="pageBreakPreview" zoomScale="70" zoomScaleNormal="70" zoomScaleSheetLayoutView="70" workbookViewId="0">
      <selection activeCell="AG21" sqref="AG21"/>
    </sheetView>
  </sheetViews>
  <sheetFormatPr defaultColWidth="5.6640625" defaultRowHeight="14.4" x14ac:dyDescent="0.2"/>
  <cols>
    <col min="1" max="1" width="3.88671875" style="90" customWidth="1"/>
    <col min="2" max="2" width="5.6640625" style="90"/>
    <col min="3" max="3" width="14.6640625" style="90" customWidth="1"/>
    <col min="4" max="4" width="5.6640625" style="90"/>
    <col min="5" max="5" width="18" style="90" customWidth="1"/>
    <col min="6" max="20" width="5.6640625" style="90"/>
    <col min="21" max="21" width="5.6640625" style="90" customWidth="1"/>
    <col min="22" max="22" width="3.88671875" style="90" customWidth="1"/>
    <col min="23" max="23" width="2.77734375" style="90" customWidth="1"/>
    <col min="24" max="16384" width="5.6640625" style="90"/>
  </cols>
  <sheetData>
    <row r="1" spans="1:23" ht="16.2" x14ac:dyDescent="0.2">
      <c r="A1" s="3" t="s">
        <v>177</v>
      </c>
      <c r="B1" s="4"/>
      <c r="C1" s="4"/>
      <c r="D1" s="4"/>
      <c r="E1" s="4"/>
      <c r="F1" s="4"/>
      <c r="G1" s="4"/>
      <c r="H1" s="4"/>
      <c r="I1" s="4"/>
      <c r="J1" s="4"/>
    </row>
    <row r="2" spans="1:23" ht="24.9" customHeight="1" x14ac:dyDescent="0.2">
      <c r="A2" s="303" t="s">
        <v>123</v>
      </c>
      <c r="B2" s="304"/>
      <c r="C2" s="304"/>
      <c r="D2" s="304"/>
      <c r="E2" s="304"/>
      <c r="F2" s="304"/>
      <c r="G2" s="304"/>
      <c r="H2" s="304"/>
      <c r="I2" s="304"/>
      <c r="J2" s="304"/>
      <c r="K2" s="304"/>
      <c r="L2" s="304"/>
      <c r="M2" s="304"/>
      <c r="N2" s="304"/>
      <c r="O2" s="304"/>
      <c r="P2" s="304"/>
      <c r="Q2" s="304"/>
      <c r="R2" s="304"/>
      <c r="S2" s="304"/>
      <c r="T2" s="304"/>
      <c r="U2" s="304"/>
      <c r="V2" s="304"/>
      <c r="W2" s="304"/>
    </row>
    <row r="3" spans="1:23" ht="28.5" customHeight="1" x14ac:dyDescent="0.2">
      <c r="A3" s="304"/>
      <c r="B3" s="304"/>
      <c r="C3" s="304"/>
      <c r="D3" s="304"/>
      <c r="E3" s="304"/>
      <c r="F3" s="304"/>
      <c r="G3" s="304"/>
      <c r="H3" s="304"/>
      <c r="I3" s="304"/>
      <c r="J3" s="304"/>
      <c r="K3" s="304"/>
      <c r="L3" s="304"/>
      <c r="M3" s="304"/>
      <c r="N3" s="304"/>
      <c r="O3" s="304"/>
      <c r="P3" s="304"/>
      <c r="Q3" s="304"/>
      <c r="R3" s="304"/>
      <c r="S3" s="304"/>
      <c r="T3" s="304"/>
      <c r="U3" s="304"/>
      <c r="V3" s="304"/>
      <c r="W3" s="304"/>
    </row>
    <row r="4" spans="1:23" s="114" customFormat="1" ht="9.75" customHeight="1" x14ac:dyDescent="0.2">
      <c r="A4" s="112"/>
      <c r="B4" s="113"/>
      <c r="C4" s="113"/>
      <c r="D4" s="113"/>
      <c r="E4" s="113"/>
      <c r="F4" s="113"/>
      <c r="G4" s="113"/>
      <c r="H4" s="113"/>
      <c r="I4" s="113"/>
      <c r="J4" s="113"/>
    </row>
    <row r="5" spans="1:23" s="117" customFormat="1" ht="19.2" x14ac:dyDescent="0.2">
      <c r="A5" s="115"/>
      <c r="B5" s="116"/>
      <c r="C5" s="116"/>
      <c r="D5" s="116"/>
      <c r="E5" s="116"/>
      <c r="F5" s="116"/>
      <c r="G5" s="116"/>
      <c r="H5" s="115"/>
      <c r="I5" s="115"/>
      <c r="J5" s="115"/>
      <c r="P5" s="305" t="s">
        <v>2</v>
      </c>
      <c r="Q5" s="305"/>
      <c r="R5" s="305"/>
      <c r="S5" s="306" t="s">
        <v>149</v>
      </c>
      <c r="T5" s="306"/>
      <c r="U5" s="306"/>
      <c r="V5" s="306"/>
    </row>
    <row r="6" spans="1:23" s="117" customFormat="1" ht="19.2" x14ac:dyDescent="0.2">
      <c r="A6" s="115"/>
      <c r="B6" s="116"/>
      <c r="C6" s="116"/>
      <c r="D6" s="116"/>
      <c r="E6" s="116"/>
      <c r="F6" s="116"/>
      <c r="G6" s="116"/>
      <c r="H6" s="115"/>
      <c r="I6" s="115"/>
      <c r="J6" s="115"/>
      <c r="P6" s="118"/>
      <c r="Q6" s="118"/>
      <c r="R6" s="118"/>
      <c r="S6" s="119"/>
      <c r="T6" s="119"/>
      <c r="U6" s="119"/>
      <c r="V6" s="119"/>
    </row>
    <row r="7" spans="1:23" s="87" customFormat="1" ht="16.8" thickBot="1" x14ac:dyDescent="0.25">
      <c r="A7" s="9"/>
      <c r="B7" s="9"/>
      <c r="C7" s="166" t="s">
        <v>68</v>
      </c>
      <c r="D7" s="9"/>
      <c r="E7" s="9"/>
      <c r="F7" s="9"/>
      <c r="G7" s="9"/>
      <c r="H7" s="9"/>
      <c r="I7" s="9"/>
      <c r="J7" s="9"/>
    </row>
    <row r="8" spans="1:23" s="87" customFormat="1" ht="30" customHeight="1" x14ac:dyDescent="0.2">
      <c r="A8" s="9"/>
      <c r="B8" s="9"/>
      <c r="C8" s="167" t="s">
        <v>5</v>
      </c>
      <c r="D8" s="307"/>
      <c r="E8" s="308"/>
      <c r="F8" s="308"/>
      <c r="G8" s="308"/>
      <c r="H8" s="308"/>
      <c r="I8" s="308"/>
      <c r="J8" s="308"/>
      <c r="K8" s="309"/>
    </row>
    <row r="9" spans="1:23" s="87" customFormat="1" ht="30" customHeight="1" x14ac:dyDescent="0.2">
      <c r="A9" s="9"/>
      <c r="B9" s="9"/>
      <c r="C9" s="168" t="s">
        <v>70</v>
      </c>
      <c r="D9" s="310"/>
      <c r="E9" s="311"/>
      <c r="F9" s="311"/>
      <c r="G9" s="311"/>
      <c r="H9" s="311"/>
      <c r="I9" s="311"/>
      <c r="J9" s="311"/>
      <c r="K9" s="312"/>
    </row>
    <row r="10" spans="1:23" s="87" customFormat="1" ht="30" customHeight="1" x14ac:dyDescent="0.2">
      <c r="A10" s="9"/>
      <c r="B10" s="9"/>
      <c r="C10" s="169" t="s">
        <v>124</v>
      </c>
      <c r="D10" s="313"/>
      <c r="E10" s="314"/>
      <c r="F10" s="315" t="s">
        <v>125</v>
      </c>
      <c r="G10" s="315"/>
      <c r="H10" s="315"/>
      <c r="I10" s="315"/>
      <c r="J10" s="315"/>
      <c r="K10" s="316"/>
    </row>
    <row r="11" spans="1:23" s="87" customFormat="1" ht="30" customHeight="1" thickBot="1" x14ac:dyDescent="0.25">
      <c r="A11" s="9"/>
      <c r="B11" s="9"/>
      <c r="C11" s="170" t="s">
        <v>126</v>
      </c>
      <c r="D11" s="317"/>
      <c r="E11" s="318"/>
      <c r="F11" s="319" t="s">
        <v>125</v>
      </c>
      <c r="G11" s="319"/>
      <c r="H11" s="319"/>
      <c r="I11" s="319"/>
      <c r="J11" s="319"/>
      <c r="K11" s="320"/>
    </row>
    <row r="12" spans="1:23" ht="20.100000000000001" customHeight="1" x14ac:dyDescent="0.2">
      <c r="A12" s="4"/>
      <c r="B12" s="4"/>
      <c r="C12" s="4"/>
      <c r="D12" s="4"/>
      <c r="E12" s="4"/>
      <c r="F12" s="4"/>
      <c r="G12" s="4"/>
      <c r="H12" s="4"/>
      <c r="I12" s="4"/>
      <c r="J12" s="4"/>
    </row>
    <row r="13" spans="1:23" ht="20.100000000000001" customHeight="1" x14ac:dyDescent="0.2">
      <c r="A13" s="4"/>
      <c r="B13" s="321" t="s">
        <v>127</v>
      </c>
      <c r="C13" s="321"/>
      <c r="D13" s="321"/>
      <c r="E13" s="322">
        <f>$C$17+$E$17-$G$17</f>
        <v>0</v>
      </c>
      <c r="F13" s="323"/>
      <c r="G13" s="323"/>
      <c r="H13" s="323"/>
      <c r="I13" s="323"/>
      <c r="J13" s="325" t="s">
        <v>128</v>
      </c>
      <c r="K13" s="326"/>
      <c r="M13" s="302"/>
      <c r="N13" s="302"/>
      <c r="O13" s="302"/>
      <c r="P13" s="302"/>
      <c r="Q13" s="302"/>
      <c r="R13" s="302"/>
      <c r="T13" s="88"/>
      <c r="U13" s="88"/>
    </row>
    <row r="14" spans="1:23" ht="20.100000000000001" customHeight="1" thickBot="1" x14ac:dyDescent="0.25">
      <c r="A14" s="4"/>
      <c r="B14" s="321"/>
      <c r="C14" s="321"/>
      <c r="D14" s="321"/>
      <c r="E14" s="324"/>
      <c r="F14" s="324"/>
      <c r="G14" s="324"/>
      <c r="H14" s="324"/>
      <c r="I14" s="324"/>
      <c r="J14" s="325"/>
      <c r="K14" s="326"/>
      <c r="M14" s="302"/>
      <c r="N14" s="302"/>
      <c r="O14" s="302"/>
      <c r="P14" s="302"/>
      <c r="Q14" s="302"/>
      <c r="R14" s="302"/>
      <c r="T14" s="88"/>
      <c r="U14" s="88"/>
    </row>
    <row r="15" spans="1:23" ht="20.100000000000001" customHeight="1" x14ac:dyDescent="0.2">
      <c r="A15" s="4"/>
      <c r="B15" s="4"/>
      <c r="C15" s="4"/>
      <c r="D15" s="4"/>
      <c r="E15" s="4"/>
      <c r="F15" s="4"/>
      <c r="G15" s="4"/>
      <c r="H15" s="4"/>
      <c r="I15" s="4"/>
      <c r="J15" s="4"/>
    </row>
    <row r="16" spans="1:23" ht="39.9" customHeight="1" x14ac:dyDescent="0.2">
      <c r="A16" s="4"/>
      <c r="B16" s="4"/>
      <c r="C16" s="330" t="s">
        <v>129</v>
      </c>
      <c r="D16" s="331"/>
      <c r="E16" s="332" t="s">
        <v>130</v>
      </c>
      <c r="F16" s="333"/>
      <c r="G16" s="332" t="s">
        <v>131</v>
      </c>
      <c r="H16" s="333"/>
      <c r="I16" s="7"/>
      <c r="J16" s="7"/>
    </row>
    <row r="17" spans="1:21" ht="24.9" customHeight="1" x14ac:dyDescent="0.2">
      <c r="A17" s="4"/>
      <c r="B17" s="4"/>
      <c r="C17" s="334">
        <f>$P$25</f>
        <v>0</v>
      </c>
      <c r="D17" s="335"/>
      <c r="E17" s="336">
        <f>$S$25</f>
        <v>0</v>
      </c>
      <c r="F17" s="337"/>
      <c r="G17" s="338"/>
      <c r="H17" s="339"/>
      <c r="I17" s="8"/>
      <c r="J17" s="8"/>
    </row>
    <row r="18" spans="1:21" ht="20.100000000000001" customHeight="1" x14ac:dyDescent="0.2">
      <c r="A18" s="4"/>
      <c r="B18" s="4"/>
      <c r="C18" s="4"/>
      <c r="D18" s="4"/>
      <c r="E18" s="4"/>
      <c r="F18" s="4"/>
      <c r="G18" s="4"/>
      <c r="H18" s="4"/>
      <c r="I18" s="4"/>
      <c r="J18" s="4"/>
    </row>
    <row r="19" spans="1:21" s="6" customFormat="1" ht="20.100000000000001" customHeight="1" x14ac:dyDescent="0.2">
      <c r="A19" s="7"/>
      <c r="B19" s="165" t="s">
        <v>132</v>
      </c>
      <c r="C19" s="340" t="s">
        <v>133</v>
      </c>
      <c r="D19" s="340"/>
      <c r="E19" s="340"/>
      <c r="F19" s="340"/>
      <c r="G19" s="340"/>
      <c r="H19" s="340"/>
      <c r="I19" s="340"/>
      <c r="J19" s="340"/>
      <c r="K19" s="341" t="s">
        <v>134</v>
      </c>
      <c r="L19" s="341"/>
      <c r="M19" s="341" t="s">
        <v>135</v>
      </c>
      <c r="N19" s="341"/>
      <c r="O19" s="341"/>
      <c r="P19" s="342" t="s">
        <v>136</v>
      </c>
      <c r="Q19" s="342"/>
      <c r="R19" s="342"/>
      <c r="S19" s="343" t="s">
        <v>137</v>
      </c>
      <c r="T19" s="343"/>
      <c r="U19" s="343"/>
    </row>
    <row r="20" spans="1:21" ht="24.9" customHeight="1" x14ac:dyDescent="0.2">
      <c r="A20" s="4"/>
      <c r="B20" s="171">
        <v>1</v>
      </c>
      <c r="C20" s="327"/>
      <c r="D20" s="327"/>
      <c r="E20" s="327"/>
      <c r="F20" s="327"/>
      <c r="G20" s="327"/>
      <c r="H20" s="327"/>
      <c r="I20" s="327"/>
      <c r="J20" s="327"/>
      <c r="K20" s="5"/>
      <c r="L20" s="172" t="s">
        <v>138</v>
      </c>
      <c r="M20" s="328"/>
      <c r="N20" s="328"/>
      <c r="O20" s="328"/>
      <c r="P20" s="329">
        <f>K20*M20</f>
        <v>0</v>
      </c>
      <c r="Q20" s="329"/>
      <c r="R20" s="329"/>
      <c r="S20" s="328"/>
      <c r="T20" s="328"/>
      <c r="U20" s="328"/>
    </row>
    <row r="21" spans="1:21" ht="24.9" customHeight="1" x14ac:dyDescent="0.2">
      <c r="A21" s="4"/>
      <c r="B21" s="171">
        <v>2</v>
      </c>
      <c r="C21" s="327"/>
      <c r="D21" s="327"/>
      <c r="E21" s="327"/>
      <c r="F21" s="327"/>
      <c r="G21" s="327"/>
      <c r="H21" s="327"/>
      <c r="I21" s="327"/>
      <c r="J21" s="327"/>
      <c r="K21" s="5"/>
      <c r="L21" s="172" t="s">
        <v>138</v>
      </c>
      <c r="M21" s="328"/>
      <c r="N21" s="328"/>
      <c r="O21" s="328"/>
      <c r="P21" s="329">
        <f t="shared" ref="P21:P24" si="0">K21*M21</f>
        <v>0</v>
      </c>
      <c r="Q21" s="329"/>
      <c r="R21" s="329"/>
      <c r="S21" s="328"/>
      <c r="T21" s="328"/>
      <c r="U21" s="328"/>
    </row>
    <row r="22" spans="1:21" ht="24.9" customHeight="1" x14ac:dyDescent="0.2">
      <c r="A22" s="4"/>
      <c r="B22" s="171">
        <v>3</v>
      </c>
      <c r="C22" s="327"/>
      <c r="D22" s="327"/>
      <c r="E22" s="327"/>
      <c r="F22" s="327"/>
      <c r="G22" s="327"/>
      <c r="H22" s="327"/>
      <c r="I22" s="327"/>
      <c r="J22" s="327"/>
      <c r="K22" s="5"/>
      <c r="L22" s="172" t="s">
        <v>138</v>
      </c>
      <c r="M22" s="328"/>
      <c r="N22" s="328"/>
      <c r="O22" s="328"/>
      <c r="P22" s="329">
        <f t="shared" si="0"/>
        <v>0</v>
      </c>
      <c r="Q22" s="329"/>
      <c r="R22" s="329"/>
      <c r="S22" s="328"/>
      <c r="T22" s="328"/>
      <c r="U22" s="328"/>
    </row>
    <row r="23" spans="1:21" ht="24.9" customHeight="1" x14ac:dyDescent="0.2">
      <c r="A23" s="4"/>
      <c r="B23" s="171">
        <v>4</v>
      </c>
      <c r="C23" s="327"/>
      <c r="D23" s="327"/>
      <c r="E23" s="327"/>
      <c r="F23" s="327"/>
      <c r="G23" s="327"/>
      <c r="H23" s="327"/>
      <c r="I23" s="327"/>
      <c r="J23" s="327"/>
      <c r="K23" s="5"/>
      <c r="L23" s="172" t="s">
        <v>138</v>
      </c>
      <c r="M23" s="328"/>
      <c r="N23" s="328"/>
      <c r="O23" s="328"/>
      <c r="P23" s="329">
        <f t="shared" si="0"/>
        <v>0</v>
      </c>
      <c r="Q23" s="329"/>
      <c r="R23" s="329"/>
      <c r="S23" s="328"/>
      <c r="T23" s="328"/>
      <c r="U23" s="328"/>
    </row>
    <row r="24" spans="1:21" ht="24.9" customHeight="1" x14ac:dyDescent="0.2">
      <c r="A24" s="4"/>
      <c r="B24" s="171">
        <v>5</v>
      </c>
      <c r="C24" s="327"/>
      <c r="D24" s="327"/>
      <c r="E24" s="327"/>
      <c r="F24" s="327"/>
      <c r="G24" s="327"/>
      <c r="H24" s="327"/>
      <c r="I24" s="327"/>
      <c r="J24" s="327"/>
      <c r="K24" s="5"/>
      <c r="L24" s="172" t="s">
        <v>138</v>
      </c>
      <c r="M24" s="328"/>
      <c r="N24" s="328"/>
      <c r="O24" s="328"/>
      <c r="P24" s="329">
        <f t="shared" si="0"/>
        <v>0</v>
      </c>
      <c r="Q24" s="329"/>
      <c r="R24" s="329"/>
      <c r="S24" s="328"/>
      <c r="T24" s="328"/>
      <c r="U24" s="328"/>
    </row>
    <row r="25" spans="1:21" ht="24.9" customHeight="1" x14ac:dyDescent="0.2">
      <c r="A25" s="4"/>
      <c r="B25" s="4"/>
      <c r="C25" s="4"/>
      <c r="D25" s="4"/>
      <c r="E25" s="4"/>
      <c r="F25" s="4"/>
      <c r="G25" s="4"/>
      <c r="H25" s="4"/>
      <c r="I25" s="4"/>
      <c r="J25" s="4"/>
      <c r="M25" s="341" t="s">
        <v>139</v>
      </c>
      <c r="N25" s="341"/>
      <c r="O25" s="341"/>
      <c r="P25" s="347">
        <f>SUM(P20:R24)</f>
        <v>0</v>
      </c>
      <c r="Q25" s="348"/>
      <c r="R25" s="349"/>
      <c r="S25" s="347">
        <f>SUM(S20:U24)</f>
        <v>0</v>
      </c>
      <c r="T25" s="348"/>
      <c r="U25" s="349"/>
    </row>
    <row r="26" spans="1:21" ht="20.100000000000001" customHeight="1" x14ac:dyDescent="0.2">
      <c r="A26" s="4"/>
      <c r="B26" s="4"/>
      <c r="C26" s="4"/>
      <c r="D26" s="4"/>
      <c r="E26" s="4"/>
      <c r="F26" s="4"/>
      <c r="G26" s="4"/>
      <c r="H26" s="4"/>
      <c r="I26" s="4"/>
      <c r="J26" s="4"/>
      <c r="M26" s="30"/>
      <c r="N26" s="30"/>
      <c r="O26" s="30"/>
      <c r="P26" s="12"/>
      <c r="Q26" s="12"/>
      <c r="R26" s="12"/>
      <c r="S26" s="12"/>
      <c r="T26" s="12"/>
      <c r="U26" s="12"/>
    </row>
    <row r="27" spans="1:21" ht="20.100000000000001" customHeight="1" x14ac:dyDescent="0.2">
      <c r="A27" s="4"/>
      <c r="B27" s="4"/>
      <c r="C27" s="4"/>
      <c r="D27" s="4"/>
      <c r="E27" s="4"/>
      <c r="F27" s="4"/>
      <c r="G27" s="4"/>
      <c r="H27" s="4"/>
      <c r="I27" s="4"/>
      <c r="J27" s="4"/>
      <c r="M27" s="30"/>
      <c r="N27" s="30"/>
      <c r="O27" s="30"/>
      <c r="P27" s="12"/>
      <c r="Q27" s="12"/>
      <c r="R27" s="12"/>
      <c r="S27" s="12"/>
      <c r="T27" s="12"/>
      <c r="U27" s="12"/>
    </row>
    <row r="28" spans="1:21" ht="20.100000000000001" customHeight="1" x14ac:dyDescent="0.2">
      <c r="A28" s="4"/>
      <c r="B28" s="4"/>
      <c r="C28" s="4"/>
      <c r="D28" s="4"/>
      <c r="E28" s="4"/>
      <c r="F28" s="4"/>
      <c r="G28" s="4"/>
      <c r="H28" s="4"/>
      <c r="I28" s="4"/>
      <c r="J28" s="4"/>
      <c r="M28" s="30"/>
      <c r="N28" s="30"/>
      <c r="O28" s="30"/>
      <c r="P28" s="12"/>
      <c r="Q28" s="12"/>
      <c r="R28" s="12"/>
      <c r="S28" s="12"/>
      <c r="T28" s="12"/>
      <c r="U28" s="12"/>
    </row>
    <row r="29" spans="1:21" ht="20.100000000000001" customHeight="1" x14ac:dyDescent="0.2">
      <c r="A29" s="4"/>
      <c r="B29" s="4"/>
      <c r="C29" s="4"/>
      <c r="D29" s="4"/>
      <c r="E29" s="4"/>
      <c r="F29" s="4"/>
      <c r="G29" s="4"/>
      <c r="H29" s="4"/>
      <c r="I29" s="4"/>
      <c r="J29" s="4"/>
      <c r="M29" s="30"/>
      <c r="N29" s="30"/>
      <c r="O29" s="30"/>
      <c r="P29" s="12"/>
      <c r="Q29" s="12"/>
      <c r="R29" s="12"/>
      <c r="S29" s="12"/>
      <c r="T29" s="12"/>
      <c r="U29" s="12"/>
    </row>
    <row r="30" spans="1:21" ht="65.25" customHeight="1" x14ac:dyDescent="0.2">
      <c r="A30" s="4"/>
      <c r="B30" s="4"/>
      <c r="C30" s="4"/>
      <c r="D30" s="4"/>
      <c r="E30" s="4"/>
      <c r="F30" s="4"/>
      <c r="G30" s="4"/>
      <c r="H30" s="4"/>
      <c r="I30" s="4"/>
      <c r="J30" s="4"/>
    </row>
    <row r="31" spans="1:21" ht="20.100000000000001" customHeight="1" x14ac:dyDescent="0.2">
      <c r="A31" s="4"/>
      <c r="B31" s="344" t="s">
        <v>140</v>
      </c>
      <c r="C31" s="340"/>
      <c r="D31" s="345"/>
      <c r="E31" s="345"/>
      <c r="F31" s="345"/>
      <c r="G31" s="345"/>
      <c r="H31" s="345"/>
      <c r="I31" s="345"/>
      <c r="J31" s="345"/>
      <c r="K31" s="346"/>
      <c r="L31" s="346"/>
      <c r="M31" s="346"/>
      <c r="N31" s="346"/>
      <c r="O31" s="346"/>
      <c r="P31" s="346"/>
      <c r="Q31" s="346"/>
      <c r="R31" s="346"/>
      <c r="S31" s="346"/>
      <c r="T31" s="346"/>
      <c r="U31" s="346"/>
    </row>
    <row r="32" spans="1:21" ht="20.100000000000001" customHeight="1" x14ac:dyDescent="0.2">
      <c r="A32" s="4"/>
      <c r="B32" s="340"/>
      <c r="C32" s="340"/>
      <c r="D32" s="345"/>
      <c r="E32" s="345"/>
      <c r="F32" s="345"/>
      <c r="G32" s="345"/>
      <c r="H32" s="345"/>
      <c r="I32" s="345"/>
      <c r="J32" s="345"/>
      <c r="K32" s="346"/>
      <c r="L32" s="346"/>
      <c r="M32" s="346"/>
      <c r="N32" s="346"/>
      <c r="O32" s="346"/>
      <c r="P32" s="346"/>
      <c r="Q32" s="346"/>
      <c r="R32" s="346"/>
      <c r="S32" s="346"/>
      <c r="T32" s="346"/>
      <c r="U32" s="346"/>
    </row>
    <row r="33" spans="1:21" ht="20.100000000000001" customHeight="1" x14ac:dyDescent="0.2">
      <c r="A33" s="4"/>
      <c r="B33" s="340"/>
      <c r="C33" s="340"/>
      <c r="D33" s="345"/>
      <c r="E33" s="345"/>
      <c r="F33" s="345"/>
      <c r="G33" s="345"/>
      <c r="H33" s="345"/>
      <c r="I33" s="345"/>
      <c r="J33" s="345"/>
      <c r="K33" s="346"/>
      <c r="L33" s="346"/>
      <c r="M33" s="346"/>
      <c r="N33" s="346"/>
      <c r="O33" s="346"/>
      <c r="P33" s="346"/>
      <c r="Q33" s="346"/>
      <c r="R33" s="346"/>
      <c r="S33" s="346"/>
      <c r="T33" s="346"/>
      <c r="U33" s="346"/>
    </row>
    <row r="34" spans="1:21" ht="105" customHeight="1" x14ac:dyDescent="0.2">
      <c r="A34" s="4"/>
      <c r="B34" s="340"/>
      <c r="C34" s="340"/>
      <c r="D34" s="345"/>
      <c r="E34" s="345"/>
      <c r="F34" s="345"/>
      <c r="G34" s="345"/>
      <c r="H34" s="345"/>
      <c r="I34" s="345"/>
      <c r="J34" s="345"/>
      <c r="K34" s="346"/>
      <c r="L34" s="346"/>
      <c r="M34" s="346"/>
      <c r="N34" s="346"/>
      <c r="O34" s="346"/>
      <c r="P34" s="346"/>
      <c r="Q34" s="346"/>
      <c r="R34" s="346"/>
      <c r="S34" s="346"/>
      <c r="T34" s="346"/>
      <c r="U34" s="346"/>
    </row>
    <row r="35" spans="1:21" ht="20.100000000000001" customHeight="1" x14ac:dyDescent="0.2">
      <c r="A35" s="4"/>
      <c r="B35" s="173" t="s">
        <v>141</v>
      </c>
      <c r="C35" s="174" t="s">
        <v>142</v>
      </c>
      <c r="D35" s="89"/>
      <c r="E35" s="89"/>
      <c r="F35" s="89"/>
      <c r="G35" s="89"/>
      <c r="H35" s="89"/>
      <c r="I35" s="89"/>
      <c r="J35" s="89"/>
      <c r="K35" s="89"/>
      <c r="L35" s="89"/>
      <c r="M35" s="89"/>
      <c r="N35" s="89"/>
      <c r="O35" s="89"/>
      <c r="P35" s="89"/>
    </row>
    <row r="36" spans="1:21" ht="20.100000000000001" customHeight="1" x14ac:dyDescent="0.2">
      <c r="A36" s="4"/>
      <c r="B36" s="4"/>
      <c r="C36" s="4"/>
      <c r="D36" s="4"/>
      <c r="E36" s="4"/>
      <c r="F36" s="4"/>
      <c r="G36" s="4"/>
      <c r="H36" s="4"/>
      <c r="I36" s="4"/>
      <c r="J36" s="4"/>
    </row>
    <row r="37" spans="1:21" ht="20.100000000000001" customHeight="1" x14ac:dyDescent="0.2">
      <c r="A37" s="4"/>
      <c r="B37" s="4"/>
      <c r="C37" s="4"/>
      <c r="D37" s="4"/>
      <c r="E37" s="4"/>
      <c r="F37" s="4"/>
      <c r="G37" s="4"/>
      <c r="H37" s="4"/>
      <c r="I37" s="4"/>
      <c r="J37" s="4"/>
    </row>
    <row r="38" spans="1:21" ht="20.100000000000001" customHeight="1" x14ac:dyDescent="0.2">
      <c r="A38" s="4"/>
      <c r="B38" s="4"/>
      <c r="C38" s="4"/>
      <c r="D38" s="4"/>
      <c r="E38" s="4"/>
      <c r="F38" s="4"/>
      <c r="G38" s="4"/>
      <c r="H38" s="4"/>
      <c r="I38" s="4"/>
      <c r="J38" s="4"/>
    </row>
    <row r="39" spans="1:21" ht="20.100000000000001" customHeight="1" x14ac:dyDescent="0.2">
      <c r="A39" s="4"/>
      <c r="B39" s="4"/>
      <c r="C39" s="4"/>
      <c r="D39" s="4"/>
      <c r="E39" s="4"/>
      <c r="F39" s="4"/>
      <c r="G39" s="4"/>
      <c r="H39" s="4"/>
      <c r="I39" s="4"/>
      <c r="J39" s="4"/>
    </row>
    <row r="40" spans="1:21" ht="20.100000000000001" customHeight="1" x14ac:dyDescent="0.2">
      <c r="A40" s="4"/>
      <c r="B40" s="4"/>
      <c r="C40" s="4"/>
      <c r="D40" s="4"/>
      <c r="E40" s="4"/>
      <c r="F40" s="4"/>
      <c r="G40" s="4"/>
      <c r="H40" s="4"/>
      <c r="I40" s="4"/>
      <c r="J40" s="4"/>
    </row>
    <row r="41" spans="1:21" ht="20.100000000000001" customHeight="1" x14ac:dyDescent="0.2">
      <c r="A41" s="4"/>
      <c r="B41" s="4"/>
      <c r="C41" s="4"/>
      <c r="D41" s="4"/>
      <c r="E41" s="4"/>
      <c r="F41" s="4"/>
      <c r="G41" s="4"/>
      <c r="H41" s="4"/>
      <c r="I41" s="4"/>
      <c r="J41" s="4"/>
    </row>
    <row r="42" spans="1:21" ht="20.100000000000001" customHeight="1" x14ac:dyDescent="0.2"/>
    <row r="43" spans="1:21" ht="20.100000000000001" customHeight="1" x14ac:dyDescent="0.2"/>
    <row r="44" spans="1:21" ht="20.100000000000001" customHeight="1" x14ac:dyDescent="0.2"/>
    <row r="45" spans="1:21" ht="20.100000000000001" customHeight="1" x14ac:dyDescent="0.2"/>
    <row r="46" spans="1:21" ht="20.100000000000001" customHeight="1" x14ac:dyDescent="0.2"/>
    <row r="47" spans="1:21" ht="20.100000000000001" customHeight="1" x14ac:dyDescent="0.2"/>
    <row r="48" spans="1:21" ht="20.100000000000001" customHeight="1" x14ac:dyDescent="0.2"/>
    <row r="49" ht="20.100000000000001" customHeight="1" x14ac:dyDescent="0.2"/>
    <row r="50" ht="20.100000000000001" customHeight="1" x14ac:dyDescent="0.2"/>
  </sheetData>
  <mergeCells count="50">
    <mergeCell ref="B31:C34"/>
    <mergeCell ref="D31:U34"/>
    <mergeCell ref="M25:O25"/>
    <mergeCell ref="P25:R25"/>
    <mergeCell ref="S25:U25"/>
    <mergeCell ref="C23:J23"/>
    <mergeCell ref="M23:O23"/>
    <mergeCell ref="P23:R23"/>
    <mergeCell ref="S23:U23"/>
    <mergeCell ref="C24:J24"/>
    <mergeCell ref="M24:O24"/>
    <mergeCell ref="P24:R24"/>
    <mergeCell ref="S24:U24"/>
    <mergeCell ref="C21:J21"/>
    <mergeCell ref="M21:O21"/>
    <mergeCell ref="P21:R21"/>
    <mergeCell ref="S21:U21"/>
    <mergeCell ref="C22:J22"/>
    <mergeCell ref="M22:O22"/>
    <mergeCell ref="P22:R22"/>
    <mergeCell ref="S22:U22"/>
    <mergeCell ref="C20:J20"/>
    <mergeCell ref="M20:O20"/>
    <mergeCell ref="P20:R20"/>
    <mergeCell ref="S20:U20"/>
    <mergeCell ref="C16:D16"/>
    <mergeCell ref="E16:F16"/>
    <mergeCell ref="G16:H16"/>
    <mergeCell ref="C17:D17"/>
    <mergeCell ref="E17:F17"/>
    <mergeCell ref="G17:H17"/>
    <mergeCell ref="C19:J19"/>
    <mergeCell ref="K19:L19"/>
    <mergeCell ref="M19:O19"/>
    <mergeCell ref="P19:R19"/>
    <mergeCell ref="S19:U19"/>
    <mergeCell ref="M13:R13"/>
    <mergeCell ref="M14:R14"/>
    <mergeCell ref="A2:W3"/>
    <mergeCell ref="P5:R5"/>
    <mergeCell ref="S5:V5"/>
    <mergeCell ref="D8:K8"/>
    <mergeCell ref="D9:K9"/>
    <mergeCell ref="D10:E10"/>
    <mergeCell ref="F10:K10"/>
    <mergeCell ref="D11:E11"/>
    <mergeCell ref="F11:K11"/>
    <mergeCell ref="B13:D14"/>
    <mergeCell ref="E13:I14"/>
    <mergeCell ref="J13:K14"/>
  </mergeCells>
  <phoneticPr fontId="13"/>
  <dataValidations count="4">
    <dataValidation type="list" showDropDown="1" showInputMessage="1" showErrorMessage="1" sqref="L20:L24" xr:uid="{2BD26EB5-CE2A-4D9A-8905-06342DF58EE6}">
      <formula1>"式,台"</formula1>
    </dataValidation>
    <dataValidation type="whole" allowBlank="1" showInputMessage="1" showErrorMessage="1" sqref="K20:K24" xr:uid="{EBDCCFF9-315E-4758-83AD-FDC4E2E33377}">
      <formula1>1</formula1>
      <formula2>100</formula2>
    </dataValidation>
    <dataValidation imeMode="halfAlpha" allowBlank="1" showInputMessage="1" showErrorMessage="1" sqref="M20:R24" xr:uid="{7929CEA3-9AC0-45D2-BBBF-50D92AB101F0}"/>
    <dataValidation type="whole" allowBlank="1" showInputMessage="1" showErrorMessage="1" sqref="D10:D11" xr:uid="{F249E94C-4D05-4BEE-A88F-F5496A030CCA}">
      <formula1>0</formula1>
      <formula2>9999</formula2>
    </dataValidation>
  </dataValidations>
  <printOptions horizontalCentered="1"/>
  <pageMargins left="0.23622047244094491" right="0.23622047244094491" top="0.74803149606299213" bottom="0.74803149606299213" header="0.31496062992125984" footer="0.31496062992125984"/>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0E0F5-1C9F-4EAA-937C-501AFB8B6BC5}">
  <sheetPr>
    <tabColor theme="9" tint="0.59999389629810485"/>
  </sheetPr>
  <dimension ref="A1:E26"/>
  <sheetViews>
    <sheetView zoomScaleNormal="100" zoomScaleSheetLayoutView="100" workbookViewId="0">
      <selection activeCell="G5" sqref="G5"/>
    </sheetView>
  </sheetViews>
  <sheetFormatPr defaultColWidth="10" defaultRowHeight="13.2" x14ac:dyDescent="0.2"/>
  <cols>
    <col min="1" max="1" width="4.109375" style="182" customWidth="1"/>
    <col min="2" max="2" width="5.109375" style="182" customWidth="1"/>
    <col min="3" max="3" width="24.33203125" style="182" customWidth="1"/>
    <col min="4" max="4" width="22.6640625" style="182" customWidth="1"/>
    <col min="5" max="5" width="29.88671875" style="182" customWidth="1"/>
    <col min="6" max="6" width="4.109375" style="182" customWidth="1"/>
    <col min="7" max="16384" width="10" style="182"/>
  </cols>
  <sheetData>
    <row r="1" spans="1:5" x14ac:dyDescent="0.2">
      <c r="A1" s="182" t="s">
        <v>171</v>
      </c>
    </row>
    <row r="3" spans="1:5" ht="16.2" x14ac:dyDescent="0.2">
      <c r="B3" s="350" t="s">
        <v>170</v>
      </c>
      <c r="C3" s="350"/>
      <c r="D3" s="350"/>
      <c r="E3" s="350"/>
    </row>
    <row r="5" spans="1:5" x14ac:dyDescent="0.2">
      <c r="B5" s="182" t="s">
        <v>169</v>
      </c>
      <c r="E5" s="200"/>
    </row>
    <row r="6" spans="1:5" x14ac:dyDescent="0.2">
      <c r="B6" s="182" t="s">
        <v>168</v>
      </c>
      <c r="E6" s="200" t="s">
        <v>167</v>
      </c>
    </row>
    <row r="7" spans="1:5" x14ac:dyDescent="0.2">
      <c r="B7" s="199" t="s">
        <v>166</v>
      </c>
      <c r="C7" s="198"/>
      <c r="D7" s="197" t="s">
        <v>165</v>
      </c>
      <c r="E7" s="196" t="s">
        <v>164</v>
      </c>
    </row>
    <row r="8" spans="1:5" x14ac:dyDescent="0.2">
      <c r="B8" s="351" t="s">
        <v>163</v>
      </c>
      <c r="C8" s="194" t="s">
        <v>162</v>
      </c>
      <c r="D8" s="192"/>
      <c r="E8" s="191"/>
    </row>
    <row r="9" spans="1:5" x14ac:dyDescent="0.2">
      <c r="B9" s="352"/>
      <c r="C9" s="194" t="s">
        <v>161</v>
      </c>
      <c r="D9" s="192"/>
      <c r="E9" s="191"/>
    </row>
    <row r="10" spans="1:5" x14ac:dyDescent="0.2">
      <c r="B10" s="352"/>
      <c r="C10" s="194" t="s">
        <v>160</v>
      </c>
      <c r="D10" s="192"/>
      <c r="E10" s="191"/>
    </row>
    <row r="11" spans="1:5" x14ac:dyDescent="0.2">
      <c r="B11" s="352"/>
      <c r="C11" s="194" t="s">
        <v>159</v>
      </c>
      <c r="D11" s="192"/>
      <c r="E11" s="191"/>
    </row>
    <row r="12" spans="1:5" x14ac:dyDescent="0.2">
      <c r="B12" s="352"/>
      <c r="C12" s="194"/>
      <c r="D12" s="192"/>
      <c r="E12" s="191"/>
    </row>
    <row r="13" spans="1:5" x14ac:dyDescent="0.2">
      <c r="B13" s="352"/>
      <c r="C13" s="194"/>
      <c r="D13" s="192"/>
      <c r="E13" s="191"/>
    </row>
    <row r="14" spans="1:5" x14ac:dyDescent="0.2">
      <c r="B14" s="352"/>
      <c r="C14" s="190" t="s">
        <v>154</v>
      </c>
      <c r="D14" s="189">
        <f>SUM(D8:D13)</f>
        <v>0</v>
      </c>
      <c r="E14" s="188"/>
    </row>
    <row r="15" spans="1:5" x14ac:dyDescent="0.2">
      <c r="B15" s="352"/>
      <c r="C15" s="193" t="s">
        <v>153</v>
      </c>
      <c r="D15" s="192"/>
      <c r="E15" s="191"/>
    </row>
    <row r="16" spans="1:5" x14ac:dyDescent="0.2">
      <c r="B16" s="353"/>
      <c r="C16" s="190" t="s">
        <v>152</v>
      </c>
      <c r="D16" s="189">
        <f>SUM(D14:D15)</f>
        <v>0</v>
      </c>
      <c r="E16" s="195"/>
    </row>
    <row r="17" spans="2:5" x14ac:dyDescent="0.2">
      <c r="B17" s="352"/>
      <c r="C17" s="194" t="s">
        <v>158</v>
      </c>
      <c r="D17" s="192"/>
      <c r="E17" s="191"/>
    </row>
    <row r="18" spans="2:5" x14ac:dyDescent="0.2">
      <c r="B18" s="352"/>
      <c r="C18" s="194" t="s">
        <v>157</v>
      </c>
      <c r="D18" s="192"/>
      <c r="E18" s="191"/>
    </row>
    <row r="19" spans="2:5" x14ac:dyDescent="0.2">
      <c r="B19" s="352"/>
      <c r="C19" s="194" t="s">
        <v>156</v>
      </c>
      <c r="D19" s="192"/>
      <c r="E19" s="191"/>
    </row>
    <row r="20" spans="2:5" x14ac:dyDescent="0.2">
      <c r="B20" s="352"/>
      <c r="C20" s="194" t="s">
        <v>155</v>
      </c>
      <c r="D20" s="192"/>
      <c r="E20" s="191"/>
    </row>
    <row r="21" spans="2:5" x14ac:dyDescent="0.2">
      <c r="B21" s="352"/>
      <c r="C21" s="194"/>
      <c r="D21" s="192"/>
      <c r="E21" s="191"/>
    </row>
    <row r="22" spans="2:5" x14ac:dyDescent="0.2">
      <c r="B22" s="352"/>
      <c r="C22" s="190" t="s">
        <v>154</v>
      </c>
      <c r="D22" s="189">
        <f>SUM(D17:D21)</f>
        <v>0</v>
      </c>
      <c r="E22" s="188"/>
    </row>
    <row r="23" spans="2:5" x14ac:dyDescent="0.2">
      <c r="B23" s="352"/>
      <c r="C23" s="193" t="s">
        <v>153</v>
      </c>
      <c r="D23" s="192"/>
      <c r="E23" s="191"/>
    </row>
    <row r="24" spans="2:5" x14ac:dyDescent="0.2">
      <c r="B24" s="353"/>
      <c r="C24" s="190" t="s">
        <v>152</v>
      </c>
      <c r="D24" s="189">
        <f>SUM(D22:D23)</f>
        <v>0</v>
      </c>
      <c r="E24" s="188"/>
    </row>
    <row r="25" spans="2:5" x14ac:dyDescent="0.2">
      <c r="B25" s="187"/>
      <c r="C25" s="186" t="s">
        <v>151</v>
      </c>
      <c r="D25" s="185">
        <f>SUM(D16,D24)</f>
        <v>0</v>
      </c>
      <c r="E25" s="184"/>
    </row>
    <row r="26" spans="2:5" x14ac:dyDescent="0.2">
      <c r="C26" s="183"/>
    </row>
  </sheetData>
  <mergeCells count="3">
    <mergeCell ref="B3:E3"/>
    <mergeCell ref="B8:B16"/>
    <mergeCell ref="B17:B24"/>
  </mergeCells>
  <phoneticPr fontId="1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7D642-A324-4F2C-813B-314D18F2475B}">
  <sheetPr>
    <tabColor theme="9" tint="0.59999389629810485"/>
  </sheetPr>
  <dimension ref="B1:E24"/>
  <sheetViews>
    <sheetView topLeftCell="B1" zoomScaleNormal="100" zoomScaleSheetLayoutView="130" workbookViewId="0">
      <selection activeCell="H4" sqref="H4"/>
    </sheetView>
  </sheetViews>
  <sheetFormatPr defaultColWidth="10" defaultRowHeight="13.2" x14ac:dyDescent="0.2"/>
  <cols>
    <col min="1" max="1" width="4.109375" style="182" customWidth="1"/>
    <col min="2" max="2" width="5.109375" style="182" customWidth="1"/>
    <col min="3" max="3" width="24.33203125" style="182" customWidth="1"/>
    <col min="4" max="4" width="22.6640625" style="182" customWidth="1"/>
    <col min="5" max="5" width="29.88671875" style="182" customWidth="1"/>
    <col min="6" max="6" width="4.109375" style="182" customWidth="1"/>
    <col min="7" max="16384" width="10" style="182"/>
  </cols>
  <sheetData>
    <row r="1" spans="2:5" ht="16.2" x14ac:dyDescent="0.2">
      <c r="B1" s="350" t="s">
        <v>174</v>
      </c>
      <c r="C1" s="350"/>
      <c r="D1" s="350"/>
      <c r="E1" s="350"/>
    </row>
    <row r="3" spans="2:5" x14ac:dyDescent="0.2">
      <c r="B3" s="182" t="s">
        <v>169</v>
      </c>
      <c r="E3" s="200"/>
    </row>
    <row r="4" spans="2:5" x14ac:dyDescent="0.2">
      <c r="B4" s="182" t="s">
        <v>168</v>
      </c>
      <c r="E4" s="200" t="s">
        <v>167</v>
      </c>
    </row>
    <row r="5" spans="2:5" x14ac:dyDescent="0.2">
      <c r="B5" s="199" t="s">
        <v>166</v>
      </c>
      <c r="C5" s="198"/>
      <c r="D5" s="197" t="s">
        <v>165</v>
      </c>
      <c r="E5" s="196" t="s">
        <v>164</v>
      </c>
    </row>
    <row r="6" spans="2:5" x14ac:dyDescent="0.2">
      <c r="B6" s="351" t="s">
        <v>163</v>
      </c>
      <c r="C6" s="194" t="s">
        <v>162</v>
      </c>
      <c r="D6" s="192">
        <f>250000+30000</f>
        <v>280000</v>
      </c>
      <c r="E6" s="191" t="s">
        <v>173</v>
      </c>
    </row>
    <row r="7" spans="2:5" x14ac:dyDescent="0.2">
      <c r="B7" s="352"/>
      <c r="C7" s="194" t="s">
        <v>161</v>
      </c>
      <c r="D7" s="192">
        <v>10000</v>
      </c>
      <c r="E7" s="191"/>
    </row>
    <row r="8" spans="2:5" x14ac:dyDescent="0.2">
      <c r="B8" s="352"/>
      <c r="C8" s="194" t="s">
        <v>160</v>
      </c>
      <c r="D8" s="192">
        <v>0</v>
      </c>
      <c r="E8" s="191"/>
    </row>
    <row r="9" spans="2:5" x14ac:dyDescent="0.2">
      <c r="B9" s="352"/>
      <c r="C9" s="194" t="s">
        <v>159</v>
      </c>
      <c r="D9" s="192">
        <v>0</v>
      </c>
      <c r="E9" s="191"/>
    </row>
    <row r="10" spans="2:5" x14ac:dyDescent="0.2">
      <c r="B10" s="352"/>
      <c r="C10" s="194"/>
      <c r="D10" s="192"/>
      <c r="E10" s="191"/>
    </row>
    <row r="11" spans="2:5" x14ac:dyDescent="0.2">
      <c r="B11" s="352"/>
      <c r="C11" s="194"/>
      <c r="D11" s="192"/>
      <c r="E11" s="191"/>
    </row>
    <row r="12" spans="2:5" x14ac:dyDescent="0.2">
      <c r="B12" s="352"/>
      <c r="C12" s="190" t="s">
        <v>154</v>
      </c>
      <c r="D12" s="189">
        <f>SUM(D6:D11)</f>
        <v>290000</v>
      </c>
      <c r="E12" s="188"/>
    </row>
    <row r="13" spans="2:5" x14ac:dyDescent="0.2">
      <c r="B13" s="352"/>
      <c r="C13" s="193" t="s">
        <v>153</v>
      </c>
      <c r="D13" s="192">
        <v>1000</v>
      </c>
      <c r="E13" s="191"/>
    </row>
    <row r="14" spans="2:5" x14ac:dyDescent="0.2">
      <c r="B14" s="353"/>
      <c r="C14" s="190" t="s">
        <v>152</v>
      </c>
      <c r="D14" s="189">
        <f>SUM(D12:D13)</f>
        <v>291000</v>
      </c>
      <c r="E14" s="195"/>
    </row>
    <row r="15" spans="2:5" x14ac:dyDescent="0.2">
      <c r="B15" s="352"/>
      <c r="C15" s="194" t="s">
        <v>158</v>
      </c>
      <c r="D15" s="192">
        <v>0</v>
      </c>
      <c r="E15" s="191"/>
    </row>
    <row r="16" spans="2:5" x14ac:dyDescent="0.2">
      <c r="B16" s="352"/>
      <c r="C16" s="194" t="s">
        <v>157</v>
      </c>
      <c r="D16" s="192">
        <v>11500</v>
      </c>
      <c r="E16" s="191" t="s">
        <v>172</v>
      </c>
    </row>
    <row r="17" spans="2:5" x14ac:dyDescent="0.2">
      <c r="B17" s="352"/>
      <c r="C17" s="194" t="s">
        <v>156</v>
      </c>
      <c r="D17" s="192">
        <v>3000</v>
      </c>
      <c r="E17" s="191"/>
    </row>
    <row r="18" spans="2:5" x14ac:dyDescent="0.2">
      <c r="B18" s="352"/>
      <c r="C18" s="194" t="s">
        <v>155</v>
      </c>
      <c r="D18" s="192">
        <v>0</v>
      </c>
      <c r="E18" s="191"/>
    </row>
    <row r="19" spans="2:5" x14ac:dyDescent="0.2">
      <c r="B19" s="352"/>
      <c r="C19" s="194"/>
      <c r="D19" s="192"/>
      <c r="E19" s="191"/>
    </row>
    <row r="20" spans="2:5" x14ac:dyDescent="0.2">
      <c r="B20" s="352"/>
      <c r="C20" s="190" t="s">
        <v>154</v>
      </c>
      <c r="D20" s="189">
        <f>SUM(D15:D19)</f>
        <v>14500</v>
      </c>
      <c r="E20" s="188"/>
    </row>
    <row r="21" spans="2:5" x14ac:dyDescent="0.2">
      <c r="B21" s="352"/>
      <c r="C21" s="193" t="s">
        <v>153</v>
      </c>
      <c r="D21" s="192">
        <v>1450</v>
      </c>
      <c r="E21" s="191"/>
    </row>
    <row r="22" spans="2:5" x14ac:dyDescent="0.2">
      <c r="B22" s="353"/>
      <c r="C22" s="190" t="s">
        <v>152</v>
      </c>
      <c r="D22" s="189">
        <f>SUM(D20:D21)</f>
        <v>15950</v>
      </c>
      <c r="E22" s="188"/>
    </row>
    <row r="23" spans="2:5" x14ac:dyDescent="0.2">
      <c r="B23" s="187"/>
      <c r="C23" s="186" t="s">
        <v>151</v>
      </c>
      <c r="D23" s="185">
        <f>SUM(D14,D22)</f>
        <v>306950</v>
      </c>
      <c r="E23" s="184"/>
    </row>
    <row r="24" spans="2:5" x14ac:dyDescent="0.2">
      <c r="C24" s="183"/>
    </row>
  </sheetData>
  <mergeCells count="3">
    <mergeCell ref="B1:E1"/>
    <mergeCell ref="B6:B14"/>
    <mergeCell ref="B15:B22"/>
  </mergeCells>
  <phoneticPr fontId="1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20C8F5-B162-4CF1-A83B-94B08B40DCEB}">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C4328561-D06F-4E56-9BA1-A7E5297D17D6}">
  <ds:schemaRefs>
    <ds:schemaRef ds:uri="http://schemas.microsoft.com/sharepoint/v3/contenttype/forms"/>
  </ds:schemaRefs>
</ds:datastoreItem>
</file>

<file path=customXml/itemProps3.xml><?xml version="1.0" encoding="utf-8"?>
<ds:datastoreItem xmlns:ds="http://schemas.openxmlformats.org/officeDocument/2006/customXml" ds:itemID="{BB15C439-FF31-4934-B9F1-2582580C5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Sheet1</vt:lpstr>
      <vt:lpstr>様式１-１ 介護ロボット等導入支援　総表</vt:lpstr>
      <vt:lpstr>様式１-２　介護ロボット等導入支援 事業計画書</vt:lpstr>
      <vt:lpstr>様式１-３　介護ロボット等導入支援 積算内訳書</vt:lpstr>
      <vt:lpstr>様式１-４　対象経費内訳書</vt:lpstr>
      <vt:lpstr>別紙１-４ 記入例 </vt:lpstr>
      <vt:lpstr>'別紙１-４ 記入例 '!Print_Area</vt:lpstr>
      <vt:lpstr>'様式１-１ 介護ロボット等導入支援　総表'!Print_Area</vt:lpstr>
      <vt:lpstr>'様式１-２　介護ロボット等導入支援 事業計画書'!Print_Area</vt:lpstr>
      <vt:lpstr>'様式１-３　介護ロボット等導入支援 積算内訳書'!Print_Area</vt:lpstr>
      <vt:lpstr>'様式１-４　対象経費内訳書'!Print_Area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川出 将大</cp:lastModifiedBy>
  <cp:revision/>
  <cp:lastPrinted>2026-05-01T04:37:24Z</cp:lastPrinted>
  <dcterms:created xsi:type="dcterms:W3CDTF">2006-04-10T04:26:56Z</dcterms:created>
  <dcterms:modified xsi:type="dcterms:W3CDTF">2026-05-01T04:58:52Z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2026-05-01T04:36:11Z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b3aceacd-ceff-4204-ad98-1574a3312f69</vt:lpwstr>
  </property>
  <property fmtid="{D5CDD505-2E9C-101B-9397-08002B2CF9AE}" pid="9" name="MSIP_Label_defa4170-0d19-0005-0004-bc88714345d2_ActionId">
    <vt:lpwstr>9ef7ef2b-43b4-43ee-9863-65b50a1286e5</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