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57034\Box\11222_10_庁内用\食品指導係\01-00_危機管理\01-01_食中毒\07_事件録\R05　統計のみHP掲載\目次、第1章\参考\00掲載データ\"/>
    </mc:Choice>
  </mc:AlternateContent>
  <xr:revisionPtr revIDLastSave="0" documentId="13_ncr:1_{1C79B03B-D1E8-4956-877D-D463CF934D44}" xr6:coauthVersionLast="47" xr6:coauthVersionMax="47" xr10:uidLastSave="{00000000-0000-0000-0000-000000000000}"/>
  <bookViews>
    <workbookView xWindow="22932" yWindow="-108" windowWidth="23256" windowHeight="13176" activeTab="1" xr2:uid="{F8301D2A-0AEA-4446-A720-47776D66E915}"/>
  </bookViews>
  <sheets>
    <sheet name="図１(R5)" sheetId="17" r:id="rId1"/>
    <sheet name="表１(R05)" sheetId="2" r:id="rId2"/>
    <sheet name="表２ (R05)" sheetId="3" r:id="rId3"/>
    <sheet name="表3,4(R05)" sheetId="4" r:id="rId4"/>
    <sheet name="表5(R05)" sheetId="5" r:id="rId5"/>
    <sheet name="表6(R05)" sheetId="6" r:id="rId6"/>
    <sheet name="表7(R05)" sheetId="7" r:id="rId7"/>
    <sheet name="表８" sheetId="8" r:id="rId8"/>
    <sheet name="表9(R5)" sheetId="9" r:id="rId9"/>
    <sheet name="表10(R05)" sheetId="10" r:id="rId10"/>
    <sheet name="表11(R05)" sheetId="11" r:id="rId11"/>
    <sheet name="表12" sheetId="12" r:id="rId12"/>
    <sheet name="表13(R05)" sheetId="13" r:id="rId13"/>
    <sheet name="表14(R05)" sheetId="14" r:id="rId14"/>
    <sheet name="参考　R5腸管出血性大腸菌感染症発生状況" sheetId="16" r:id="rId15"/>
  </sheets>
  <definedNames>
    <definedName name="_xlnm.Print_Area" localSheetId="0">'図１(R5)'!$A$1:$AF$53</definedName>
    <definedName name="_xlnm.Print_Area" localSheetId="1">'表１(R05)'!$A$1:$I$69</definedName>
    <definedName name="_xlnm.Print_Area" localSheetId="9">'表10(R05)'!$A$1:$V$36</definedName>
    <definedName name="_xlnm.Print_Area" localSheetId="10">'表11(R05)'!$A$1:$R$34</definedName>
    <definedName name="_xlnm.Print_Area" localSheetId="11">表12!$A$1:$R$34</definedName>
    <definedName name="_xlnm.Print_Area" localSheetId="12">'表13(R05)'!$A$1:$P$35</definedName>
    <definedName name="_xlnm.Print_Area" localSheetId="2">'表２ (R05)'!$A$1:$J$23</definedName>
    <definedName name="_xlnm.Print_Area" localSheetId="3">'表3,4(R05)'!$A$1:$S$40</definedName>
    <definedName name="_xlnm.Print_Area" localSheetId="4">'表5(R05)'!$A$1:$P$29</definedName>
    <definedName name="_xlnm.Print_Area" localSheetId="5">'表6(R05)'!$A$1:$W$30</definedName>
    <definedName name="_xlnm.Print_Area" localSheetId="6">'表7(R05)'!$B$2:$AF$30</definedName>
    <definedName name="_xlnm.Print_Area" localSheetId="7">表８!$A$1:$AG$28</definedName>
    <definedName name="_xlnm.Print_Area" localSheetId="8">'表9(R5)'!$A$1:$P$37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U34" i="14" l="1"/>
  <c r="T34" i="14"/>
  <c r="R34" i="14"/>
  <c r="Q34" i="14"/>
  <c r="V33" i="14"/>
  <c r="U33" i="14"/>
  <c r="T33" i="14"/>
  <c r="S33" i="14"/>
  <c r="R33" i="14"/>
  <c r="Q33" i="14"/>
  <c r="V32" i="14"/>
  <c r="U32" i="14"/>
  <c r="T32" i="14"/>
  <c r="S32" i="14"/>
  <c r="R32" i="14"/>
  <c r="Q32" i="14"/>
  <c r="V31" i="14"/>
  <c r="U31" i="14"/>
  <c r="T31" i="14"/>
  <c r="S31" i="14"/>
  <c r="R31" i="14"/>
  <c r="Q31" i="14"/>
  <c r="V30" i="14"/>
  <c r="U30" i="14"/>
  <c r="T30" i="14"/>
  <c r="S30" i="14"/>
  <c r="R30" i="14"/>
  <c r="Q30" i="14"/>
  <c r="V29" i="14"/>
  <c r="U29" i="14"/>
  <c r="T29" i="14"/>
  <c r="S29" i="14"/>
  <c r="R29" i="14"/>
  <c r="Q29" i="14"/>
  <c r="V28" i="14"/>
  <c r="U28" i="14"/>
  <c r="T28" i="14"/>
  <c r="S28" i="14"/>
  <c r="R28" i="14"/>
  <c r="Q28" i="14"/>
  <c r="V27" i="14"/>
  <c r="U27" i="14"/>
  <c r="T27" i="14"/>
  <c r="S27" i="14"/>
  <c r="R27" i="14"/>
  <c r="Q27" i="14"/>
  <c r="V26" i="14"/>
  <c r="U26" i="14"/>
  <c r="T26" i="14"/>
  <c r="S26" i="14"/>
  <c r="R26" i="14"/>
  <c r="Q26" i="14"/>
  <c r="V25" i="14"/>
  <c r="U25" i="14"/>
  <c r="T25" i="14"/>
  <c r="S25" i="14"/>
  <c r="R25" i="14"/>
  <c r="Q25" i="14"/>
  <c r="V24" i="14"/>
  <c r="U24" i="14"/>
  <c r="T24" i="14"/>
  <c r="S24" i="14"/>
  <c r="R24" i="14"/>
  <c r="Q24" i="14"/>
  <c r="V23" i="14"/>
  <c r="U23" i="14"/>
  <c r="T23" i="14"/>
  <c r="S23" i="14"/>
  <c r="R23" i="14"/>
  <c r="Q23" i="14"/>
  <c r="V22" i="14"/>
  <c r="U22" i="14"/>
  <c r="T22" i="14"/>
  <c r="S22" i="14"/>
  <c r="R22" i="14"/>
  <c r="Q22" i="14"/>
  <c r="V21" i="14"/>
  <c r="U21" i="14"/>
  <c r="T21" i="14"/>
  <c r="S21" i="14"/>
  <c r="R21" i="14"/>
  <c r="Q21" i="14"/>
  <c r="V20" i="14"/>
  <c r="U20" i="14"/>
  <c r="T20" i="14"/>
  <c r="S20" i="14"/>
  <c r="R20" i="14"/>
  <c r="Q20" i="14"/>
  <c r="V19" i="14"/>
  <c r="U19" i="14"/>
  <c r="T19" i="14"/>
  <c r="S19" i="14"/>
  <c r="R19" i="14"/>
  <c r="Q19" i="14"/>
  <c r="V18" i="14"/>
  <c r="U18" i="14"/>
  <c r="T18" i="14"/>
  <c r="S18" i="14"/>
  <c r="R18" i="14"/>
  <c r="Q18" i="14"/>
  <c r="V17" i="14"/>
  <c r="U17" i="14"/>
  <c r="T17" i="14"/>
  <c r="S17" i="14"/>
  <c r="R17" i="14"/>
  <c r="Q17" i="14"/>
  <c r="V16" i="14"/>
  <c r="U16" i="14"/>
  <c r="T16" i="14"/>
  <c r="S16" i="14"/>
  <c r="R16" i="14"/>
  <c r="Q16" i="14"/>
  <c r="V15" i="14"/>
  <c r="U15" i="14"/>
  <c r="T15" i="14"/>
  <c r="S15" i="14"/>
  <c r="R15" i="14"/>
  <c r="Q15" i="14"/>
  <c r="V14" i="14"/>
  <c r="U14" i="14"/>
  <c r="T14" i="14"/>
  <c r="S14" i="14"/>
  <c r="R14" i="14"/>
  <c r="Q14" i="14"/>
  <c r="V13" i="14"/>
  <c r="U13" i="14"/>
  <c r="T13" i="14"/>
  <c r="S13" i="14"/>
  <c r="R13" i="14"/>
  <c r="Q13" i="14"/>
  <c r="V12" i="14"/>
  <c r="U12" i="14"/>
  <c r="T12" i="14"/>
  <c r="S12" i="14"/>
  <c r="R12" i="14"/>
  <c r="Q12" i="14"/>
  <c r="V11" i="14"/>
  <c r="U11" i="14"/>
  <c r="T11" i="14"/>
  <c r="S11" i="14"/>
  <c r="R11" i="14"/>
  <c r="Q11" i="14"/>
  <c r="V10" i="14"/>
  <c r="U10" i="14"/>
  <c r="T10" i="14"/>
  <c r="S10" i="14"/>
  <c r="R10" i="14"/>
  <c r="Q10" i="14"/>
  <c r="V9" i="14"/>
  <c r="U9" i="14"/>
  <c r="T9" i="14"/>
  <c r="S9" i="14"/>
  <c r="R9" i="14"/>
  <c r="Q9" i="14"/>
  <c r="V8" i="14"/>
  <c r="U8" i="14"/>
  <c r="T8" i="14"/>
  <c r="S8" i="14"/>
  <c r="R8" i="14"/>
  <c r="Q8" i="14"/>
  <c r="V7" i="14"/>
  <c r="U7" i="14"/>
  <c r="T7" i="14"/>
  <c r="S7" i="14"/>
  <c r="R7" i="14"/>
  <c r="Q7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U5" i="14"/>
  <c r="T5" i="14"/>
  <c r="R5" i="14"/>
  <c r="Q5" i="14"/>
  <c r="P5" i="14"/>
  <c r="O5" i="14"/>
  <c r="N5" i="14"/>
  <c r="M5" i="14"/>
  <c r="L5" i="14"/>
  <c r="K5" i="14"/>
  <c r="J5" i="14"/>
  <c r="I5" i="14"/>
  <c r="H5" i="14"/>
  <c r="G5" i="14"/>
  <c r="N34" i="13"/>
  <c r="K34" i="13"/>
  <c r="H34" i="13"/>
  <c r="O33" i="13"/>
  <c r="N33" i="13"/>
  <c r="L33" i="13"/>
  <c r="K33" i="13"/>
  <c r="I33" i="13"/>
  <c r="H33" i="13"/>
  <c r="O32" i="13"/>
  <c r="N32" i="13"/>
  <c r="L32" i="13"/>
  <c r="K32" i="13"/>
  <c r="I32" i="13"/>
  <c r="H32" i="13"/>
  <c r="O31" i="13"/>
  <c r="N31" i="13"/>
  <c r="L31" i="13"/>
  <c r="K31" i="13"/>
  <c r="I31" i="13"/>
  <c r="H31" i="13"/>
  <c r="O30" i="13"/>
  <c r="N30" i="13"/>
  <c r="L30" i="13"/>
  <c r="K30" i="13"/>
  <c r="I30" i="13"/>
  <c r="H30" i="13"/>
  <c r="O29" i="13"/>
  <c r="N29" i="13"/>
  <c r="L29" i="13"/>
  <c r="K29" i="13"/>
  <c r="I29" i="13"/>
  <c r="H29" i="13"/>
  <c r="O28" i="13"/>
  <c r="N28" i="13"/>
  <c r="L28" i="13"/>
  <c r="K28" i="13"/>
  <c r="I28" i="13"/>
  <c r="H28" i="13"/>
  <c r="O27" i="13"/>
  <c r="N27" i="13"/>
  <c r="L27" i="13"/>
  <c r="K27" i="13"/>
  <c r="I27" i="13"/>
  <c r="H27" i="13"/>
  <c r="O26" i="13"/>
  <c r="N26" i="13"/>
  <c r="L26" i="13"/>
  <c r="K26" i="13"/>
  <c r="I26" i="13"/>
  <c r="H26" i="13"/>
  <c r="O25" i="13"/>
  <c r="N25" i="13"/>
  <c r="L25" i="13"/>
  <c r="K25" i="13"/>
  <c r="I25" i="13"/>
  <c r="H25" i="13"/>
  <c r="O24" i="13"/>
  <c r="N24" i="13"/>
  <c r="L24" i="13"/>
  <c r="K24" i="13"/>
  <c r="I24" i="13"/>
  <c r="H24" i="13"/>
  <c r="O23" i="13"/>
  <c r="N23" i="13"/>
  <c r="M23" i="13"/>
  <c r="L23" i="13"/>
  <c r="K23" i="13"/>
  <c r="J23" i="13"/>
  <c r="I23" i="13"/>
  <c r="H23" i="13"/>
  <c r="G23" i="13"/>
  <c r="O22" i="13"/>
  <c r="N22" i="13"/>
  <c r="L22" i="13"/>
  <c r="K22" i="13"/>
  <c r="I22" i="13"/>
  <c r="H22" i="13"/>
  <c r="O21" i="13"/>
  <c r="N21" i="13"/>
  <c r="L21" i="13"/>
  <c r="K21" i="13"/>
  <c r="I21" i="13"/>
  <c r="H21" i="13"/>
  <c r="O20" i="13"/>
  <c r="N20" i="13"/>
  <c r="L20" i="13"/>
  <c r="K20" i="13"/>
  <c r="I20" i="13"/>
  <c r="H20" i="13"/>
  <c r="O19" i="13"/>
  <c r="N19" i="13"/>
  <c r="L19" i="13"/>
  <c r="K19" i="13"/>
  <c r="I19" i="13"/>
  <c r="H19" i="13"/>
  <c r="O18" i="13"/>
  <c r="N18" i="13"/>
  <c r="L18" i="13"/>
  <c r="K18" i="13"/>
  <c r="I18" i="13"/>
  <c r="H18" i="13"/>
  <c r="O17" i="13"/>
  <c r="N17" i="13"/>
  <c r="L17" i="13"/>
  <c r="K17" i="13"/>
  <c r="I17" i="13"/>
  <c r="H17" i="13"/>
  <c r="O16" i="13"/>
  <c r="N16" i="13"/>
  <c r="L16" i="13"/>
  <c r="K16" i="13"/>
  <c r="I16" i="13"/>
  <c r="H16" i="13"/>
  <c r="O15" i="13"/>
  <c r="N15" i="13"/>
  <c r="L15" i="13"/>
  <c r="K15" i="13"/>
  <c r="I15" i="13"/>
  <c r="H15" i="13"/>
  <c r="O14" i="13"/>
  <c r="N14" i="13"/>
  <c r="M14" i="13"/>
  <c r="L14" i="13"/>
  <c r="K14" i="13"/>
  <c r="J14" i="13"/>
  <c r="I14" i="13"/>
  <c r="H14" i="13"/>
  <c r="G14" i="13"/>
  <c r="O13" i="13"/>
  <c r="N13" i="13"/>
  <c r="L13" i="13"/>
  <c r="K13" i="13"/>
  <c r="I13" i="13"/>
  <c r="H13" i="13"/>
  <c r="O12" i="13"/>
  <c r="N12" i="13"/>
  <c r="L12" i="13"/>
  <c r="K12" i="13"/>
  <c r="I12" i="13"/>
  <c r="H12" i="13"/>
  <c r="O11" i="13"/>
  <c r="N11" i="13"/>
  <c r="M11" i="13"/>
  <c r="L11" i="13"/>
  <c r="K11" i="13"/>
  <c r="I11" i="13"/>
  <c r="H11" i="13"/>
  <c r="O10" i="13"/>
  <c r="N10" i="13"/>
  <c r="L10" i="13"/>
  <c r="K10" i="13"/>
  <c r="I10" i="13"/>
  <c r="H10" i="13"/>
  <c r="O9" i="13"/>
  <c r="N9" i="13"/>
  <c r="L9" i="13"/>
  <c r="K9" i="13"/>
  <c r="I9" i="13"/>
  <c r="H9" i="13"/>
  <c r="O8" i="13"/>
  <c r="N8" i="13"/>
  <c r="M8" i="13"/>
  <c r="L8" i="13"/>
  <c r="K8" i="13"/>
  <c r="J8" i="13"/>
  <c r="I8" i="13"/>
  <c r="H8" i="13"/>
  <c r="G8" i="13"/>
  <c r="O7" i="13"/>
  <c r="N7" i="13"/>
  <c r="L7" i="13"/>
  <c r="K7" i="13"/>
  <c r="I7" i="13"/>
  <c r="H7" i="13"/>
  <c r="O6" i="13"/>
  <c r="N6" i="13"/>
  <c r="M6" i="13"/>
  <c r="L6" i="13"/>
  <c r="K6" i="13"/>
  <c r="J6" i="13"/>
  <c r="I6" i="13"/>
  <c r="H6" i="13"/>
  <c r="G6" i="13"/>
  <c r="K5" i="13"/>
  <c r="J5" i="13"/>
  <c r="H5" i="13"/>
  <c r="G5" i="13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3" i="11"/>
  <c r="Q32" i="11"/>
  <c r="Q31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Q29" i="11"/>
  <c r="Q28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Q26" i="11"/>
  <c r="Q25" i="11"/>
  <c r="Q24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T34" i="10"/>
  <c r="S34" i="10"/>
  <c r="Q34" i="10"/>
  <c r="P34" i="10"/>
  <c r="U33" i="10"/>
  <c r="T33" i="10"/>
  <c r="S33" i="10"/>
  <c r="R33" i="10"/>
  <c r="Q33" i="10"/>
  <c r="P33" i="10"/>
  <c r="U32" i="10"/>
  <c r="T32" i="10"/>
  <c r="S32" i="10"/>
  <c r="R32" i="10"/>
  <c r="Q32" i="10"/>
  <c r="P32" i="10"/>
  <c r="U31" i="10"/>
  <c r="T31" i="10"/>
  <c r="S31" i="10"/>
  <c r="R31" i="10"/>
  <c r="Q31" i="10"/>
  <c r="P31" i="10"/>
  <c r="O31" i="10"/>
  <c r="N31" i="10"/>
  <c r="U30" i="10"/>
  <c r="T30" i="10"/>
  <c r="S30" i="10"/>
  <c r="R30" i="10"/>
  <c r="Q30" i="10"/>
  <c r="P30" i="10"/>
  <c r="U29" i="10"/>
  <c r="T29" i="10"/>
  <c r="S29" i="10"/>
  <c r="R29" i="10"/>
  <c r="Q29" i="10"/>
  <c r="P29" i="10"/>
  <c r="U28" i="10"/>
  <c r="T28" i="10"/>
  <c r="S28" i="10"/>
  <c r="R28" i="10"/>
  <c r="Q28" i="10"/>
  <c r="P28" i="10"/>
  <c r="O28" i="10"/>
  <c r="N28" i="10"/>
  <c r="U27" i="10"/>
  <c r="T27" i="10"/>
  <c r="S27" i="10"/>
  <c r="R27" i="10"/>
  <c r="Q27" i="10"/>
  <c r="P27" i="10"/>
  <c r="U26" i="10"/>
  <c r="T26" i="10"/>
  <c r="S26" i="10"/>
  <c r="R26" i="10"/>
  <c r="Q26" i="10"/>
  <c r="P26" i="10"/>
  <c r="U25" i="10"/>
  <c r="T25" i="10"/>
  <c r="S25" i="10"/>
  <c r="R25" i="10"/>
  <c r="Q25" i="10"/>
  <c r="P25" i="10"/>
  <c r="U24" i="10"/>
  <c r="T24" i="10"/>
  <c r="S24" i="10"/>
  <c r="R24" i="10"/>
  <c r="Q24" i="10"/>
  <c r="P24" i="10"/>
  <c r="O24" i="10"/>
  <c r="N24" i="10"/>
  <c r="U23" i="10"/>
  <c r="T23" i="10"/>
  <c r="S23" i="10"/>
  <c r="R23" i="10"/>
  <c r="Q23" i="10"/>
  <c r="P23" i="10"/>
  <c r="U22" i="10"/>
  <c r="T22" i="10"/>
  <c r="S22" i="10"/>
  <c r="R22" i="10"/>
  <c r="Q22" i="10"/>
  <c r="P22" i="10"/>
  <c r="U21" i="10"/>
  <c r="T21" i="10"/>
  <c r="S21" i="10"/>
  <c r="R21" i="10"/>
  <c r="Q21" i="10"/>
  <c r="P21" i="10"/>
  <c r="U20" i="10"/>
  <c r="T20" i="10"/>
  <c r="S20" i="10"/>
  <c r="R20" i="10"/>
  <c r="Q20" i="10"/>
  <c r="P20" i="10"/>
  <c r="U19" i="10"/>
  <c r="T19" i="10"/>
  <c r="S19" i="10"/>
  <c r="R19" i="10"/>
  <c r="Q19" i="10"/>
  <c r="P19" i="10"/>
  <c r="U18" i="10"/>
  <c r="T18" i="10"/>
  <c r="S18" i="10"/>
  <c r="R18" i="10"/>
  <c r="Q18" i="10"/>
  <c r="P18" i="10"/>
  <c r="U17" i="10"/>
  <c r="T17" i="10"/>
  <c r="S17" i="10"/>
  <c r="R17" i="10"/>
  <c r="Q17" i="10"/>
  <c r="P17" i="10"/>
  <c r="U16" i="10"/>
  <c r="T16" i="10"/>
  <c r="S16" i="10"/>
  <c r="R16" i="10"/>
  <c r="Q16" i="10"/>
  <c r="P16" i="10"/>
  <c r="U15" i="10"/>
  <c r="T15" i="10"/>
  <c r="S15" i="10"/>
  <c r="R15" i="10"/>
  <c r="Q15" i="10"/>
  <c r="P15" i="10"/>
  <c r="U14" i="10"/>
  <c r="T14" i="10"/>
  <c r="S14" i="10"/>
  <c r="R14" i="10"/>
  <c r="Q14" i="10"/>
  <c r="P14" i="10"/>
  <c r="U13" i="10"/>
  <c r="T13" i="10"/>
  <c r="S13" i="10"/>
  <c r="R13" i="10"/>
  <c r="Q13" i="10"/>
  <c r="P13" i="10"/>
  <c r="U12" i="10"/>
  <c r="T12" i="10"/>
  <c r="S12" i="10"/>
  <c r="R12" i="10"/>
  <c r="Q12" i="10"/>
  <c r="P12" i="10"/>
  <c r="U11" i="10"/>
  <c r="T11" i="10"/>
  <c r="S11" i="10"/>
  <c r="R11" i="10"/>
  <c r="Q11" i="10"/>
  <c r="P11" i="10"/>
  <c r="U10" i="10"/>
  <c r="T10" i="10"/>
  <c r="S10" i="10"/>
  <c r="R10" i="10"/>
  <c r="Q10" i="10"/>
  <c r="P10" i="10"/>
  <c r="U9" i="10"/>
  <c r="T9" i="10"/>
  <c r="S9" i="10"/>
  <c r="R9" i="10"/>
  <c r="Q9" i="10"/>
  <c r="P9" i="10"/>
  <c r="U8" i="10"/>
  <c r="T8" i="10"/>
  <c r="S8" i="10"/>
  <c r="R8" i="10"/>
  <c r="Q8" i="10"/>
  <c r="P8" i="10"/>
  <c r="U7" i="10"/>
  <c r="T7" i="10"/>
  <c r="S7" i="10"/>
  <c r="R7" i="10"/>
  <c r="Q7" i="10"/>
  <c r="P7" i="10"/>
  <c r="O7" i="10"/>
  <c r="N7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T5" i="10"/>
  <c r="S5" i="10"/>
  <c r="Q5" i="10"/>
  <c r="P5" i="10"/>
  <c r="O5" i="10"/>
  <c r="N5" i="10"/>
  <c r="M5" i="10"/>
  <c r="L5" i="10"/>
  <c r="K5" i="10"/>
  <c r="J5" i="10"/>
  <c r="I5" i="10"/>
  <c r="H5" i="10"/>
  <c r="G5" i="10"/>
  <c r="F5" i="10"/>
  <c r="J34" i="9"/>
  <c r="G34" i="9"/>
  <c r="K33" i="9"/>
  <c r="J33" i="9"/>
  <c r="H33" i="9"/>
  <c r="G33" i="9"/>
  <c r="K32" i="9"/>
  <c r="J32" i="9"/>
  <c r="H32" i="9"/>
  <c r="G32" i="9"/>
  <c r="K31" i="9"/>
  <c r="J31" i="9"/>
  <c r="I31" i="9"/>
  <c r="H31" i="9"/>
  <c r="G31" i="9"/>
  <c r="F31" i="9"/>
  <c r="K30" i="9"/>
  <c r="J30" i="9"/>
  <c r="H30" i="9"/>
  <c r="G30" i="9"/>
  <c r="K29" i="9"/>
  <c r="J29" i="9"/>
  <c r="H29" i="9"/>
  <c r="G29" i="9"/>
  <c r="K28" i="9"/>
  <c r="J28" i="9"/>
  <c r="I28" i="9"/>
  <c r="H28" i="9"/>
  <c r="G28" i="9"/>
  <c r="F28" i="9"/>
  <c r="K27" i="9"/>
  <c r="J27" i="9"/>
  <c r="H27" i="9"/>
  <c r="G27" i="9"/>
  <c r="K26" i="9"/>
  <c r="J26" i="9"/>
  <c r="H26" i="9"/>
  <c r="G26" i="9"/>
  <c r="K25" i="9"/>
  <c r="J25" i="9"/>
  <c r="H25" i="9"/>
  <c r="G25" i="9"/>
  <c r="K24" i="9"/>
  <c r="J24" i="9"/>
  <c r="I24" i="9"/>
  <c r="H24" i="9"/>
  <c r="G24" i="9"/>
  <c r="F24" i="9"/>
  <c r="K23" i="9"/>
  <c r="J23" i="9"/>
  <c r="H23" i="9"/>
  <c r="G23" i="9"/>
  <c r="K22" i="9"/>
  <c r="J22" i="9"/>
  <c r="H22" i="9"/>
  <c r="G22" i="9"/>
  <c r="K21" i="9"/>
  <c r="J21" i="9"/>
  <c r="H21" i="9"/>
  <c r="G21" i="9"/>
  <c r="K20" i="9"/>
  <c r="J20" i="9"/>
  <c r="H20" i="9"/>
  <c r="G20" i="9"/>
  <c r="K19" i="9"/>
  <c r="J19" i="9"/>
  <c r="H19" i="9"/>
  <c r="G19" i="9"/>
  <c r="K18" i="9"/>
  <c r="J18" i="9"/>
  <c r="H18" i="9"/>
  <c r="G18" i="9"/>
  <c r="K17" i="9"/>
  <c r="J17" i="9"/>
  <c r="H17" i="9"/>
  <c r="G17" i="9"/>
  <c r="K16" i="9"/>
  <c r="J16" i="9"/>
  <c r="H16" i="9"/>
  <c r="G16" i="9"/>
  <c r="K15" i="9"/>
  <c r="J15" i="9"/>
  <c r="H15" i="9"/>
  <c r="G15" i="9"/>
  <c r="K14" i="9"/>
  <c r="J14" i="9"/>
  <c r="H14" i="9"/>
  <c r="G14" i="9"/>
  <c r="K13" i="9"/>
  <c r="J13" i="9"/>
  <c r="H13" i="9"/>
  <c r="G13" i="9"/>
  <c r="K12" i="9"/>
  <c r="J12" i="9"/>
  <c r="H12" i="9"/>
  <c r="G12" i="9"/>
  <c r="K11" i="9"/>
  <c r="J11" i="9"/>
  <c r="H11" i="9"/>
  <c r="G11" i="9"/>
  <c r="K10" i="9"/>
  <c r="J10" i="9"/>
  <c r="H10" i="9"/>
  <c r="G10" i="9"/>
  <c r="K9" i="9"/>
  <c r="J9" i="9"/>
  <c r="H9" i="9"/>
  <c r="G9" i="9"/>
  <c r="K8" i="9"/>
  <c r="J8" i="9"/>
  <c r="H8" i="9"/>
  <c r="G8" i="9"/>
  <c r="K7" i="9"/>
  <c r="J7" i="9"/>
  <c r="I7" i="9"/>
  <c r="H7" i="9"/>
  <c r="G7" i="9"/>
  <c r="F7" i="9"/>
  <c r="K6" i="9"/>
  <c r="J6" i="9"/>
  <c r="I6" i="9"/>
  <c r="H6" i="9"/>
  <c r="G6" i="9"/>
  <c r="F6" i="9"/>
  <c r="J5" i="9"/>
  <c r="I5" i="9"/>
  <c r="G5" i="9"/>
  <c r="F5" i="9"/>
  <c r="AE27" i="7"/>
  <c r="AC27" i="7"/>
  <c r="AE26" i="7"/>
  <c r="AC26" i="7"/>
  <c r="AE25" i="7"/>
  <c r="AC25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AE23" i="7"/>
  <c r="AC23" i="7"/>
  <c r="AE22" i="7"/>
  <c r="AC22" i="7"/>
  <c r="AE21" i="7"/>
  <c r="AC21" i="7"/>
  <c r="AE20" i="7"/>
  <c r="AC20" i="7"/>
  <c r="AE19" i="7"/>
  <c r="AC19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AE17" i="7"/>
  <c r="AC17" i="7"/>
  <c r="AE16" i="7"/>
  <c r="AC16" i="7"/>
  <c r="AE15" i="7"/>
  <c r="AC15" i="7"/>
  <c r="AE14" i="7"/>
  <c r="AC14" i="7"/>
  <c r="AE13" i="7"/>
  <c r="AC13" i="7"/>
  <c r="AE12" i="7"/>
  <c r="AC12" i="7"/>
  <c r="AE11" i="7"/>
  <c r="AD11" i="7"/>
  <c r="AC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AE10" i="7"/>
  <c r="AC10" i="7"/>
  <c r="AE9" i="7"/>
  <c r="AC9" i="7"/>
  <c r="AE8" i="7"/>
  <c r="AC8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T27" i="6"/>
  <c r="S27" i="6"/>
  <c r="Q27" i="6"/>
  <c r="P27" i="6"/>
  <c r="U26" i="6"/>
  <c r="T26" i="6"/>
  <c r="S26" i="6"/>
  <c r="R26" i="6"/>
  <c r="Q26" i="6"/>
  <c r="P26" i="6"/>
  <c r="U25" i="6"/>
  <c r="T25" i="6"/>
  <c r="S25" i="6"/>
  <c r="R25" i="6"/>
  <c r="Q25" i="6"/>
  <c r="P25" i="6"/>
  <c r="U24" i="6"/>
  <c r="T24" i="6"/>
  <c r="S24" i="6"/>
  <c r="R24" i="6"/>
  <c r="Q24" i="6"/>
  <c r="P24" i="6"/>
  <c r="O24" i="6"/>
  <c r="N24" i="6"/>
  <c r="U23" i="6"/>
  <c r="T23" i="6"/>
  <c r="S23" i="6"/>
  <c r="R23" i="6"/>
  <c r="Q23" i="6"/>
  <c r="P23" i="6"/>
  <c r="U22" i="6"/>
  <c r="T22" i="6"/>
  <c r="S22" i="6"/>
  <c r="R22" i="6"/>
  <c r="Q22" i="6"/>
  <c r="P22" i="6"/>
  <c r="U21" i="6"/>
  <c r="T21" i="6"/>
  <c r="S21" i="6"/>
  <c r="R21" i="6"/>
  <c r="Q21" i="6"/>
  <c r="P21" i="6"/>
  <c r="U20" i="6"/>
  <c r="T20" i="6"/>
  <c r="S20" i="6"/>
  <c r="R20" i="6"/>
  <c r="Q20" i="6"/>
  <c r="P20" i="6"/>
  <c r="U19" i="6"/>
  <c r="T19" i="6"/>
  <c r="S19" i="6"/>
  <c r="R19" i="6"/>
  <c r="Q19" i="6"/>
  <c r="P19" i="6"/>
  <c r="U18" i="6"/>
  <c r="T18" i="6"/>
  <c r="S18" i="6"/>
  <c r="R18" i="6"/>
  <c r="Q18" i="6"/>
  <c r="P18" i="6"/>
  <c r="O18" i="6"/>
  <c r="U17" i="6"/>
  <c r="T17" i="6"/>
  <c r="S17" i="6"/>
  <c r="R17" i="6"/>
  <c r="Q17" i="6"/>
  <c r="P17" i="6"/>
  <c r="U16" i="6"/>
  <c r="T16" i="6"/>
  <c r="S16" i="6"/>
  <c r="R16" i="6"/>
  <c r="Q16" i="6"/>
  <c r="P16" i="6"/>
  <c r="U15" i="6"/>
  <c r="T15" i="6"/>
  <c r="S15" i="6"/>
  <c r="R15" i="6"/>
  <c r="Q15" i="6"/>
  <c r="P15" i="6"/>
  <c r="U14" i="6"/>
  <c r="T14" i="6"/>
  <c r="S14" i="6"/>
  <c r="R14" i="6"/>
  <c r="Q14" i="6"/>
  <c r="P14" i="6"/>
  <c r="U13" i="6"/>
  <c r="T13" i="6"/>
  <c r="S13" i="6"/>
  <c r="R13" i="6"/>
  <c r="Q13" i="6"/>
  <c r="P13" i="6"/>
  <c r="U12" i="6"/>
  <c r="T12" i="6"/>
  <c r="S12" i="6"/>
  <c r="R12" i="6"/>
  <c r="Q12" i="6"/>
  <c r="P12" i="6"/>
  <c r="U11" i="6"/>
  <c r="T11" i="6"/>
  <c r="S11" i="6"/>
  <c r="R11" i="6"/>
  <c r="Q11" i="6"/>
  <c r="P11" i="6"/>
  <c r="O11" i="6"/>
  <c r="U10" i="6"/>
  <c r="T10" i="6"/>
  <c r="S10" i="6"/>
  <c r="R10" i="6"/>
  <c r="Q10" i="6"/>
  <c r="P10" i="6"/>
  <c r="U9" i="6"/>
  <c r="T9" i="6"/>
  <c r="S9" i="6"/>
  <c r="R9" i="6"/>
  <c r="Q9" i="6"/>
  <c r="P9" i="6"/>
  <c r="U8" i="6"/>
  <c r="T8" i="6"/>
  <c r="S8" i="6"/>
  <c r="R8" i="6"/>
  <c r="Q8" i="6"/>
  <c r="P8" i="6"/>
  <c r="U7" i="6"/>
  <c r="T7" i="6"/>
  <c r="S7" i="6"/>
  <c r="R7" i="6"/>
  <c r="Q7" i="6"/>
  <c r="P7" i="6"/>
  <c r="O7" i="6"/>
  <c r="N7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T5" i="6"/>
  <c r="S5" i="6"/>
  <c r="Q5" i="6"/>
  <c r="P5" i="6"/>
  <c r="O5" i="6"/>
  <c r="N5" i="6"/>
  <c r="M5" i="6"/>
  <c r="L5" i="6"/>
  <c r="K5" i="6"/>
  <c r="J5" i="6"/>
  <c r="I5" i="6"/>
  <c r="H5" i="6"/>
  <c r="G5" i="6"/>
  <c r="F5" i="6"/>
  <c r="J27" i="5"/>
  <c r="G27" i="5"/>
  <c r="N26" i="5"/>
  <c r="M26" i="5"/>
  <c r="K26" i="5"/>
  <c r="J26" i="5"/>
  <c r="H26" i="5"/>
  <c r="G26" i="5"/>
  <c r="N25" i="5"/>
  <c r="M25" i="5"/>
  <c r="K25" i="5"/>
  <c r="J25" i="5"/>
  <c r="H25" i="5"/>
  <c r="G25" i="5"/>
  <c r="N24" i="5"/>
  <c r="M24" i="5"/>
  <c r="L24" i="5"/>
  <c r="K24" i="5"/>
  <c r="J24" i="5"/>
  <c r="I24" i="5"/>
  <c r="H24" i="5"/>
  <c r="G24" i="5"/>
  <c r="F24" i="5"/>
  <c r="N23" i="5"/>
  <c r="M23" i="5"/>
  <c r="K23" i="5"/>
  <c r="J23" i="5"/>
  <c r="H23" i="5"/>
  <c r="G23" i="5"/>
  <c r="N22" i="5"/>
  <c r="M22" i="5"/>
  <c r="K22" i="5"/>
  <c r="J22" i="5"/>
  <c r="H22" i="5"/>
  <c r="G22" i="5"/>
  <c r="N21" i="5"/>
  <c r="M21" i="5"/>
  <c r="K21" i="5"/>
  <c r="J21" i="5"/>
  <c r="H21" i="5"/>
  <c r="G21" i="5"/>
  <c r="N20" i="5"/>
  <c r="M20" i="5"/>
  <c r="K20" i="5"/>
  <c r="J20" i="5"/>
  <c r="H20" i="5"/>
  <c r="G20" i="5"/>
  <c r="N19" i="5"/>
  <c r="M19" i="5"/>
  <c r="K19" i="5"/>
  <c r="J19" i="5"/>
  <c r="H19" i="5"/>
  <c r="G19" i="5"/>
  <c r="N18" i="5"/>
  <c r="M18" i="5"/>
  <c r="L18" i="5"/>
  <c r="K18" i="5"/>
  <c r="J18" i="5"/>
  <c r="I18" i="5"/>
  <c r="H18" i="5"/>
  <c r="G18" i="5"/>
  <c r="F18" i="5"/>
  <c r="N17" i="5"/>
  <c r="M17" i="5"/>
  <c r="K17" i="5"/>
  <c r="J17" i="5"/>
  <c r="H17" i="5"/>
  <c r="G17" i="5"/>
  <c r="N16" i="5"/>
  <c r="M16" i="5"/>
  <c r="K16" i="5"/>
  <c r="J16" i="5"/>
  <c r="H16" i="5"/>
  <c r="G16" i="5"/>
  <c r="N15" i="5"/>
  <c r="M15" i="5"/>
  <c r="K15" i="5"/>
  <c r="J15" i="5"/>
  <c r="H15" i="5"/>
  <c r="G15" i="5"/>
  <c r="N14" i="5"/>
  <c r="M14" i="5"/>
  <c r="K14" i="5"/>
  <c r="J14" i="5"/>
  <c r="H14" i="5"/>
  <c r="G14" i="5"/>
  <c r="N13" i="5"/>
  <c r="M13" i="5"/>
  <c r="K13" i="5"/>
  <c r="J13" i="5"/>
  <c r="H13" i="5"/>
  <c r="G13" i="5"/>
  <c r="N12" i="5"/>
  <c r="M12" i="5"/>
  <c r="K12" i="5"/>
  <c r="J12" i="5"/>
  <c r="H12" i="5"/>
  <c r="G12" i="5"/>
  <c r="N11" i="5"/>
  <c r="M11" i="5"/>
  <c r="L11" i="5"/>
  <c r="K11" i="5"/>
  <c r="J11" i="5"/>
  <c r="H11" i="5"/>
  <c r="G11" i="5"/>
  <c r="F11" i="5"/>
  <c r="N10" i="5"/>
  <c r="M10" i="5"/>
  <c r="K10" i="5"/>
  <c r="J10" i="5"/>
  <c r="H10" i="5"/>
  <c r="G10" i="5"/>
  <c r="N9" i="5"/>
  <c r="M9" i="5"/>
  <c r="K9" i="5"/>
  <c r="J9" i="5"/>
  <c r="H9" i="5"/>
  <c r="G9" i="5"/>
  <c r="N8" i="5"/>
  <c r="M8" i="5"/>
  <c r="K8" i="5"/>
  <c r="J8" i="5"/>
  <c r="H8" i="5"/>
  <c r="G8" i="5"/>
  <c r="N7" i="5"/>
  <c r="M7" i="5"/>
  <c r="L7" i="5"/>
  <c r="K7" i="5"/>
  <c r="J7" i="5"/>
  <c r="I7" i="5"/>
  <c r="H7" i="5"/>
  <c r="G7" i="5"/>
  <c r="F7" i="5"/>
  <c r="N6" i="5"/>
  <c r="M6" i="5"/>
  <c r="L6" i="5"/>
  <c r="K6" i="5"/>
  <c r="J6" i="5"/>
  <c r="I6" i="5"/>
  <c r="H6" i="5"/>
  <c r="G6" i="5"/>
  <c r="F6" i="5"/>
  <c r="M5" i="5"/>
  <c r="L5" i="5"/>
  <c r="J5" i="5"/>
  <c r="I5" i="5"/>
  <c r="G5" i="5"/>
  <c r="F5" i="5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Q33" i="4"/>
  <c r="P33" i="4"/>
  <c r="O33" i="4"/>
  <c r="N33" i="4"/>
  <c r="M33" i="4"/>
  <c r="L33" i="4"/>
  <c r="K33" i="4"/>
  <c r="J33" i="4"/>
  <c r="I33" i="4"/>
  <c r="H33" i="4"/>
  <c r="G33" i="4"/>
  <c r="F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8" i="4"/>
  <c r="P8" i="4"/>
  <c r="O8" i="4"/>
  <c r="N8" i="4"/>
  <c r="M8" i="4"/>
  <c r="L8" i="4"/>
  <c r="K8" i="4"/>
  <c r="J8" i="4"/>
  <c r="I8" i="4"/>
  <c r="H8" i="4"/>
  <c r="G8" i="4"/>
  <c r="F8" i="4"/>
  <c r="E8" i="4"/>
  <c r="Q7" i="4"/>
  <c r="Q6" i="4"/>
  <c r="P6" i="4"/>
  <c r="O6" i="4"/>
  <c r="N6" i="4"/>
  <c r="M6" i="4"/>
  <c r="L6" i="4"/>
  <c r="K6" i="4"/>
  <c r="J6" i="4"/>
  <c r="I6" i="4"/>
  <c r="H6" i="4"/>
  <c r="G6" i="4"/>
  <c r="F6" i="4"/>
  <c r="E6" i="4"/>
  <c r="Q5" i="4"/>
  <c r="I21" i="3"/>
  <c r="H21" i="3"/>
  <c r="G21" i="3"/>
  <c r="F21" i="3"/>
  <c r="E21" i="3"/>
  <c r="D21" i="3"/>
  <c r="I20" i="3"/>
  <c r="G20" i="3"/>
  <c r="E20" i="3"/>
  <c r="I19" i="3"/>
  <c r="G19" i="3"/>
  <c r="E19" i="3"/>
  <c r="I18" i="3"/>
  <c r="G18" i="3"/>
  <c r="E18" i="3"/>
  <c r="I17" i="3"/>
  <c r="H17" i="3"/>
  <c r="G17" i="3"/>
  <c r="F17" i="3"/>
  <c r="E17" i="3"/>
  <c r="D17" i="3"/>
  <c r="I16" i="3"/>
  <c r="G16" i="3"/>
  <c r="E16" i="3"/>
  <c r="I15" i="3"/>
  <c r="G15" i="3"/>
  <c r="E15" i="3"/>
  <c r="I14" i="3"/>
  <c r="G14" i="3"/>
  <c r="E14" i="3"/>
  <c r="I13" i="3"/>
  <c r="G13" i="3"/>
  <c r="E13" i="3"/>
  <c r="I12" i="3"/>
  <c r="G12" i="3"/>
  <c r="E12" i="3"/>
  <c r="I11" i="3"/>
  <c r="G11" i="3"/>
  <c r="F11" i="3"/>
  <c r="E11" i="3"/>
  <c r="D11" i="3"/>
  <c r="I10" i="3"/>
  <c r="G10" i="3"/>
  <c r="E10" i="3"/>
  <c r="I9" i="3"/>
  <c r="G9" i="3"/>
  <c r="E9" i="3"/>
  <c r="I8" i="3"/>
  <c r="H8" i="3"/>
  <c r="G8" i="3"/>
  <c r="F8" i="3"/>
  <c r="E8" i="3"/>
  <c r="D8" i="3"/>
  <c r="I7" i="3"/>
  <c r="G7" i="3"/>
  <c r="E7" i="3"/>
  <c r="I6" i="3"/>
  <c r="G6" i="3"/>
  <c r="E6" i="3"/>
  <c r="I5" i="3"/>
  <c r="H5" i="3"/>
  <c r="G5" i="3"/>
  <c r="F5" i="3"/>
  <c r="E5" i="3"/>
  <c r="D5" i="3"/>
</calcChain>
</file>

<file path=xl/sharedStrings.xml><?xml version="1.0" encoding="utf-8"?>
<sst xmlns="http://schemas.openxmlformats.org/spreadsheetml/2006/main" count="584" uniqueCount="207">
  <si>
    <t>年次</t>
    <rPh sb="0" eb="2">
      <t>ネンジ</t>
    </rPh>
    <phoneticPr fontId="3"/>
  </si>
  <si>
    <t>患者数（人）</t>
    <rPh sb="0" eb="3">
      <t>カンジャスウ</t>
    </rPh>
    <rPh sb="4" eb="5">
      <t>ニン</t>
    </rPh>
    <phoneticPr fontId="3"/>
  </si>
  <si>
    <t>事件数</t>
    <rPh sb="0" eb="3">
      <t>ジケンスウ</t>
    </rPh>
    <phoneticPr fontId="3"/>
  </si>
  <si>
    <t>表１　年次別発生状況（昭和39年～令和5年）</t>
    <rPh sb="0" eb="1">
      <t>ヒョウ</t>
    </rPh>
    <rPh sb="3" eb="6">
      <t>ネンジベツ</t>
    </rPh>
    <rPh sb="6" eb="8">
      <t>ハッセイ</t>
    </rPh>
    <rPh sb="8" eb="10">
      <t>ジョウキョウ</t>
    </rPh>
    <rPh sb="11" eb="13">
      <t>ショウワ</t>
    </rPh>
    <rPh sb="15" eb="16">
      <t>ネン</t>
    </rPh>
    <rPh sb="17" eb="19">
      <t>レイワ</t>
    </rPh>
    <rPh sb="20" eb="21">
      <t>ネン</t>
    </rPh>
    <rPh sb="21" eb="22">
      <t>ヘイネン</t>
    </rPh>
    <phoneticPr fontId="3"/>
  </si>
  <si>
    <t>摂食者数(人）</t>
    <rPh sb="0" eb="3">
      <t>セッショクシャ</t>
    </rPh>
    <rPh sb="3" eb="4">
      <t>スウ</t>
    </rPh>
    <rPh sb="5" eb="6">
      <t>ニン</t>
    </rPh>
    <phoneticPr fontId="3"/>
  </si>
  <si>
    <t>死者数（人）</t>
    <rPh sb="0" eb="3">
      <t>シシャスウ</t>
    </rPh>
    <rPh sb="4" eb="5">
      <t>ニン</t>
    </rPh>
    <phoneticPr fontId="3"/>
  </si>
  <si>
    <t>患者数／事件数</t>
    <rPh sb="0" eb="3">
      <t>カンジャスウ</t>
    </rPh>
    <rPh sb="4" eb="7">
      <t>ジケンスウ</t>
    </rPh>
    <phoneticPr fontId="3"/>
  </si>
  <si>
    <t>り患率</t>
    <rPh sb="1" eb="2">
      <t>リカン</t>
    </rPh>
    <rPh sb="2" eb="3">
      <t>リツ</t>
    </rPh>
    <phoneticPr fontId="3"/>
  </si>
  <si>
    <t xml:space="preserve">過去60年平均 </t>
    <rPh sb="0" eb="2">
      <t>カコ</t>
    </rPh>
    <rPh sb="4" eb="7">
      <t>ネンヘイキン</t>
    </rPh>
    <phoneticPr fontId="3"/>
  </si>
  <si>
    <t xml:space="preserve">過去10年平均 </t>
    <rPh sb="0" eb="2">
      <t>カコ</t>
    </rPh>
    <rPh sb="4" eb="7">
      <t>ネンヘイキン</t>
    </rPh>
    <phoneticPr fontId="3"/>
  </si>
  <si>
    <t xml:space="preserve">過去5年平均 </t>
    <rPh sb="0" eb="2">
      <t>カコ</t>
    </rPh>
    <rPh sb="3" eb="6">
      <t>ネンヘイキン</t>
    </rPh>
    <phoneticPr fontId="3"/>
  </si>
  <si>
    <t>合計</t>
    <rPh sb="0" eb="2">
      <t>ゴウケイ</t>
    </rPh>
    <phoneticPr fontId="3"/>
  </si>
  <si>
    <t xml:space="preserve">昭和39 </t>
    <rPh sb="0" eb="2">
      <t>ショウワ</t>
    </rPh>
    <phoneticPr fontId="3"/>
  </si>
  <si>
    <t xml:space="preserve">平成元年 </t>
    <rPh sb="0" eb="2">
      <t>ヘイセイ</t>
    </rPh>
    <rPh sb="2" eb="4">
      <t>ガンネン</t>
    </rPh>
    <phoneticPr fontId="3"/>
  </si>
  <si>
    <t xml:space="preserve">令和元年 </t>
    <rPh sb="0" eb="2">
      <t>レイワ</t>
    </rPh>
    <rPh sb="2" eb="4">
      <t>ガンネン</t>
    </rPh>
    <phoneticPr fontId="3"/>
  </si>
  <si>
    <t>注）　り患率は人口１０万人対比で表している。</t>
    <rPh sb="0" eb="1">
      <t>チュウ</t>
    </rPh>
    <rPh sb="4" eb="5">
      <t>リカン</t>
    </rPh>
    <rPh sb="5" eb="6">
      <t>リツ</t>
    </rPh>
    <rPh sb="7" eb="9">
      <t>ジンコウ</t>
    </rPh>
    <rPh sb="11" eb="13">
      <t>マンニン</t>
    </rPh>
    <rPh sb="13" eb="15">
      <t>タイヒ</t>
    </rPh>
    <rPh sb="16" eb="17">
      <t>アラワ</t>
    </rPh>
    <phoneticPr fontId="3"/>
  </si>
  <si>
    <t>表２　保健所別発生状況（令和５年）</t>
    <rPh sb="0" eb="1">
      <t>ヒョウ</t>
    </rPh>
    <rPh sb="3" eb="6">
      <t>ホケンショ</t>
    </rPh>
    <rPh sb="6" eb="7">
      <t>ベツ</t>
    </rPh>
    <rPh sb="7" eb="9">
      <t>ハッセイ</t>
    </rPh>
    <rPh sb="9" eb="11">
      <t>ジョウキョウ</t>
    </rPh>
    <rPh sb="12" eb="14">
      <t>レイワ</t>
    </rPh>
    <rPh sb="15" eb="16">
      <t>ネン</t>
    </rPh>
    <rPh sb="16" eb="17">
      <t>ガンネン</t>
    </rPh>
    <phoneticPr fontId="3"/>
  </si>
  <si>
    <t>　　　　　　　　　　　項目
保健所名</t>
    <rPh sb="11" eb="13">
      <t>コウモク</t>
    </rPh>
    <rPh sb="14" eb="17">
      <t>ホケンジョ</t>
    </rPh>
    <rPh sb="17" eb="18">
      <t>メイ</t>
    </rPh>
    <phoneticPr fontId="3"/>
  </si>
  <si>
    <t>発生件数</t>
    <rPh sb="0" eb="2">
      <t>ハッセイ</t>
    </rPh>
    <rPh sb="2" eb="4">
      <t>ケンスウ</t>
    </rPh>
    <phoneticPr fontId="3"/>
  </si>
  <si>
    <t>患者数</t>
    <rPh sb="0" eb="3">
      <t>カンジャスウ</t>
    </rPh>
    <phoneticPr fontId="3"/>
  </si>
  <si>
    <t>死者数</t>
    <rPh sb="0" eb="3">
      <t>シシャスウ</t>
    </rPh>
    <phoneticPr fontId="3"/>
  </si>
  <si>
    <t>（件）</t>
    <rPh sb="1" eb="2">
      <t>ケン</t>
    </rPh>
    <phoneticPr fontId="3"/>
  </si>
  <si>
    <t>構成比（％）</t>
    <rPh sb="0" eb="3">
      <t>コウセイヒ</t>
    </rPh>
    <phoneticPr fontId="3"/>
  </si>
  <si>
    <t>（人）</t>
    <rPh sb="1" eb="2">
      <t>ニン</t>
    </rPh>
    <phoneticPr fontId="3"/>
  </si>
  <si>
    <t>岐阜</t>
    <rPh sb="0" eb="2">
      <t>ギフ</t>
    </rPh>
    <phoneticPr fontId="3"/>
  </si>
  <si>
    <t>本巣・山県</t>
    <rPh sb="0" eb="2">
      <t>モトス</t>
    </rPh>
    <rPh sb="3" eb="5">
      <t>ヤマガタ</t>
    </rPh>
    <phoneticPr fontId="3"/>
  </si>
  <si>
    <t>西濃</t>
    <rPh sb="0" eb="2">
      <t>セイノウ</t>
    </rPh>
    <phoneticPr fontId="3"/>
  </si>
  <si>
    <t>揖斐</t>
    <rPh sb="0" eb="2">
      <t>イビ</t>
    </rPh>
    <phoneticPr fontId="3"/>
  </si>
  <si>
    <t>関</t>
    <rPh sb="0" eb="1">
      <t>セキ</t>
    </rPh>
    <phoneticPr fontId="3"/>
  </si>
  <si>
    <t>郡上</t>
    <rPh sb="0" eb="2">
      <t>グジョウ</t>
    </rPh>
    <phoneticPr fontId="3"/>
  </si>
  <si>
    <t>可茂</t>
    <rPh sb="0" eb="1">
      <t>カ</t>
    </rPh>
    <rPh sb="1" eb="2">
      <t>モ</t>
    </rPh>
    <phoneticPr fontId="3"/>
  </si>
  <si>
    <t>東濃</t>
    <rPh sb="0" eb="1">
      <t>トウ</t>
    </rPh>
    <rPh sb="1" eb="2">
      <t>ノウ</t>
    </rPh>
    <phoneticPr fontId="3"/>
  </si>
  <si>
    <t>恵那</t>
    <rPh sb="0" eb="2">
      <t>エナ</t>
    </rPh>
    <phoneticPr fontId="3"/>
  </si>
  <si>
    <t>飛騨</t>
    <rPh sb="0" eb="2">
      <t>ヒダ</t>
    </rPh>
    <phoneticPr fontId="3"/>
  </si>
  <si>
    <t>下呂</t>
    <rPh sb="0" eb="2">
      <t>ゲロ</t>
    </rPh>
    <phoneticPr fontId="3"/>
  </si>
  <si>
    <t>岐阜市</t>
    <rPh sb="0" eb="3">
      <t>ギフシ</t>
    </rPh>
    <phoneticPr fontId="3"/>
  </si>
  <si>
    <t>計</t>
    <rPh sb="0" eb="1">
      <t>ケイ</t>
    </rPh>
    <phoneticPr fontId="3"/>
  </si>
  <si>
    <t>注)　数値は、原因施設の所在地、原因施設が判明しなかった場合は患者の住所地を所管</t>
    <rPh sb="0" eb="1">
      <t>チュウイ</t>
    </rPh>
    <rPh sb="3" eb="5">
      <t>スウチ</t>
    </rPh>
    <rPh sb="7" eb="9">
      <t>ゲンイン</t>
    </rPh>
    <rPh sb="9" eb="11">
      <t>シセツ</t>
    </rPh>
    <rPh sb="12" eb="15">
      <t>ショザイチ</t>
    </rPh>
    <rPh sb="16" eb="20">
      <t>ゲンインシセツ</t>
    </rPh>
    <rPh sb="21" eb="23">
      <t>ハンメイ</t>
    </rPh>
    <rPh sb="28" eb="30">
      <t>バアイ</t>
    </rPh>
    <rPh sb="31" eb="33">
      <t>カンジャ</t>
    </rPh>
    <rPh sb="34" eb="37">
      <t>ジュウショチ</t>
    </rPh>
    <rPh sb="38" eb="40">
      <t>ショカン</t>
    </rPh>
    <phoneticPr fontId="3"/>
  </si>
  <si>
    <t>　　　する保健所で計上した。</t>
    <phoneticPr fontId="3"/>
  </si>
  <si>
    <t>表３　月別発生状況（令和５年）</t>
    <rPh sb="0" eb="1">
      <t>ヒョウ</t>
    </rPh>
    <rPh sb="3" eb="5">
      <t>ツキベツ</t>
    </rPh>
    <rPh sb="5" eb="7">
      <t>ハッセイ</t>
    </rPh>
    <rPh sb="7" eb="9">
      <t>ジョウキョウ</t>
    </rPh>
    <rPh sb="10" eb="12">
      <t>レイワ</t>
    </rPh>
    <rPh sb="13" eb="14">
      <t>ネン</t>
    </rPh>
    <rPh sb="14" eb="15">
      <t>ガンネン</t>
    </rPh>
    <phoneticPr fontId="3"/>
  </si>
  <si>
    <r>
      <t>　　　　　　　　　　　　　</t>
    </r>
    <r>
      <rPr>
        <sz val="9"/>
        <rFont val="ＭＳ Ｐゴシック"/>
        <family val="3"/>
        <charset val="128"/>
      </rPr>
      <t>月
項目</t>
    </r>
    <rPh sb="15" eb="17">
      <t>コウモク</t>
    </rPh>
    <phoneticPr fontId="3"/>
  </si>
  <si>
    <t>表４　過去１０年間の月別発生状況（平成26～令和５年）</t>
    <rPh sb="0" eb="1">
      <t>ヒョウ</t>
    </rPh>
    <rPh sb="3" eb="5">
      <t>カコ</t>
    </rPh>
    <rPh sb="7" eb="9">
      <t>ネンカン</t>
    </rPh>
    <rPh sb="10" eb="12">
      <t>ツキベツ</t>
    </rPh>
    <rPh sb="12" eb="14">
      <t>ハッセイ</t>
    </rPh>
    <rPh sb="14" eb="16">
      <t>ジョウキョウ</t>
    </rPh>
    <rPh sb="17" eb="19">
      <t>ヘイセイ</t>
    </rPh>
    <rPh sb="22" eb="24">
      <t>レイワ</t>
    </rPh>
    <rPh sb="25" eb="26">
      <t>ネン</t>
    </rPh>
    <rPh sb="26" eb="27">
      <t>ガンネン</t>
    </rPh>
    <phoneticPr fontId="3"/>
  </si>
  <si>
    <t>　　　　　　月
項目</t>
    <rPh sb="6" eb="7">
      <t>ツキ</t>
    </rPh>
    <rPh sb="8" eb="10">
      <t>コウモク</t>
    </rPh>
    <phoneticPr fontId="3"/>
  </si>
  <si>
    <t>平成26</t>
    <rPh sb="0" eb="2">
      <t>ヘイセイ</t>
    </rPh>
    <phoneticPr fontId="3"/>
  </si>
  <si>
    <t>件　数（件）</t>
    <rPh sb="0" eb="3">
      <t>ケンスウ</t>
    </rPh>
    <rPh sb="4" eb="5">
      <t>ケン</t>
    </rPh>
    <phoneticPr fontId="3"/>
  </si>
  <si>
    <t>令和元</t>
    <rPh sb="0" eb="2">
      <t>レイワ</t>
    </rPh>
    <rPh sb="2" eb="3">
      <t>モト</t>
    </rPh>
    <phoneticPr fontId="3"/>
  </si>
  <si>
    <t>件数（件）</t>
    <rPh sb="0" eb="2">
      <t>ケンスウ</t>
    </rPh>
    <rPh sb="3" eb="4">
      <t>ケン</t>
    </rPh>
    <phoneticPr fontId="3"/>
  </si>
  <si>
    <t>平均</t>
    <rPh sb="0" eb="2">
      <t>ヘイキン</t>
    </rPh>
    <phoneticPr fontId="3"/>
  </si>
  <si>
    <t>表５　原因食品別発生状況（令和５年）</t>
    <rPh sb="0" eb="1">
      <t>ヒョウ</t>
    </rPh>
    <rPh sb="3" eb="5">
      <t>ゲンイン</t>
    </rPh>
    <rPh sb="5" eb="8">
      <t>ショクヒンベツ</t>
    </rPh>
    <rPh sb="8" eb="10">
      <t>ハッセイ</t>
    </rPh>
    <rPh sb="10" eb="12">
      <t>ジョウキョウ</t>
    </rPh>
    <rPh sb="13" eb="15">
      <t>レイワ</t>
    </rPh>
    <rPh sb="16" eb="17">
      <t>ネン</t>
    </rPh>
    <rPh sb="17" eb="18">
      <t>ガンネン</t>
    </rPh>
    <phoneticPr fontId="3"/>
  </si>
  <si>
    <r>
      <t xml:space="preserve">　　　　　　　　　　　　　　　 </t>
    </r>
    <r>
      <rPr>
        <sz val="9"/>
        <rFont val="ＭＳ Ｐゴシック"/>
        <family val="3"/>
        <charset val="128"/>
      </rPr>
      <t>項目
原因食品</t>
    </r>
    <rPh sb="19" eb="21">
      <t>ゲンイン</t>
    </rPh>
    <rPh sb="21" eb="23">
      <t>ショクヒン</t>
    </rPh>
    <phoneticPr fontId="3"/>
  </si>
  <si>
    <t>構成比（%）</t>
    <rPh sb="0" eb="3">
      <t>コウセイヒ</t>
    </rPh>
    <phoneticPr fontId="3"/>
  </si>
  <si>
    <t>判明した
ものの
構成比（%）</t>
    <rPh sb="0" eb="2">
      <t>ハンメイ</t>
    </rPh>
    <phoneticPr fontId="3"/>
  </si>
  <si>
    <t>総　　　　　　　　　 　　　数</t>
    <rPh sb="0" eb="1">
      <t>フサ</t>
    </rPh>
    <rPh sb="14" eb="15">
      <t>カズ</t>
    </rPh>
    <phoneticPr fontId="3"/>
  </si>
  <si>
    <t>-</t>
    <phoneticPr fontId="3"/>
  </si>
  <si>
    <r>
      <t>原因食品(食事</t>
    </r>
    <r>
      <rPr>
        <sz val="9"/>
        <rFont val="ＭＳ Ｐゴシック"/>
        <family val="3"/>
        <charset val="128"/>
      </rPr>
      <t>)</t>
    </r>
    <r>
      <rPr>
        <sz val="9"/>
        <rFont val="ＭＳ Ｐゴシック"/>
        <family val="3"/>
        <charset val="128"/>
      </rPr>
      <t>判明件数</t>
    </r>
    <rPh sb="0" eb="2">
      <t>ゲンイン</t>
    </rPh>
    <rPh sb="2" eb="4">
      <t>ショクヒン</t>
    </rPh>
    <rPh sb="5" eb="7">
      <t>ショクジ</t>
    </rPh>
    <rPh sb="8" eb="10">
      <t>ハンメイ</t>
    </rPh>
    <rPh sb="10" eb="12">
      <t>ケンスウ</t>
    </rPh>
    <phoneticPr fontId="3"/>
  </si>
  <si>
    <t>原因食品</t>
    <rPh sb="0" eb="2">
      <t>ゲンイン</t>
    </rPh>
    <rPh sb="2" eb="4">
      <t>ショクヒン</t>
    </rPh>
    <phoneticPr fontId="3"/>
  </si>
  <si>
    <t>魚介類</t>
    <rPh sb="0" eb="3">
      <t>ギョカイルイ</t>
    </rPh>
    <phoneticPr fontId="3"/>
  </si>
  <si>
    <t>貝類</t>
    <rPh sb="0" eb="2">
      <t>カイルイ</t>
    </rPh>
    <phoneticPr fontId="3"/>
  </si>
  <si>
    <t>ふぐ</t>
    <phoneticPr fontId="3"/>
  </si>
  <si>
    <t>その他</t>
    <rPh sb="2" eb="3">
      <t>タ</t>
    </rPh>
    <phoneticPr fontId="3"/>
  </si>
  <si>
    <t>魚介類加工品</t>
    <rPh sb="0" eb="3">
      <t>ギョカイルイ</t>
    </rPh>
    <rPh sb="3" eb="6">
      <t>カコウヒン</t>
    </rPh>
    <phoneticPr fontId="3"/>
  </si>
  <si>
    <t>魚肉練り製品</t>
    <rPh sb="0" eb="2">
      <t>ギョニク</t>
    </rPh>
    <rPh sb="2" eb="3">
      <t>ネ</t>
    </rPh>
    <rPh sb="4" eb="6">
      <t>セイヒン</t>
    </rPh>
    <phoneticPr fontId="3"/>
  </si>
  <si>
    <t>肉類及びその加工品</t>
    <rPh sb="0" eb="2">
      <t>ニクルイ</t>
    </rPh>
    <rPh sb="2" eb="3">
      <t>オヨ</t>
    </rPh>
    <rPh sb="6" eb="9">
      <t>カコウヒン</t>
    </rPh>
    <phoneticPr fontId="3"/>
  </si>
  <si>
    <t>卵類及びその加工品</t>
    <rPh sb="0" eb="2">
      <t>タマゴルイ</t>
    </rPh>
    <rPh sb="2" eb="3">
      <t>オヨ</t>
    </rPh>
    <rPh sb="6" eb="9">
      <t>カコウヒン</t>
    </rPh>
    <phoneticPr fontId="3"/>
  </si>
  <si>
    <t>乳類及びその加工品</t>
    <rPh sb="0" eb="2">
      <t>ニュウルイ</t>
    </rPh>
    <rPh sb="2" eb="3">
      <t>オヨ</t>
    </rPh>
    <rPh sb="6" eb="9">
      <t>カコウヒン</t>
    </rPh>
    <phoneticPr fontId="3"/>
  </si>
  <si>
    <t>穀類及びその加工品</t>
    <rPh sb="0" eb="2">
      <t>コクルイ</t>
    </rPh>
    <rPh sb="2" eb="3">
      <t>オヨ</t>
    </rPh>
    <rPh sb="6" eb="9">
      <t>カコウヒン</t>
    </rPh>
    <phoneticPr fontId="3"/>
  </si>
  <si>
    <t>野菜及びその加工品</t>
    <rPh sb="0" eb="2">
      <t>ヤサイ</t>
    </rPh>
    <rPh sb="2" eb="3">
      <t>オヨ</t>
    </rPh>
    <rPh sb="6" eb="9">
      <t>カコウヒン</t>
    </rPh>
    <phoneticPr fontId="3"/>
  </si>
  <si>
    <t>豆類</t>
    <rPh sb="0" eb="2">
      <t>マメルイ</t>
    </rPh>
    <phoneticPr fontId="3"/>
  </si>
  <si>
    <t>きのこ類</t>
    <rPh sb="3" eb="4">
      <t>ルイ</t>
    </rPh>
    <phoneticPr fontId="3"/>
  </si>
  <si>
    <t>菓子類</t>
    <rPh sb="0" eb="3">
      <t>カシルイ</t>
    </rPh>
    <phoneticPr fontId="3"/>
  </si>
  <si>
    <t>複合調理食品</t>
    <rPh sb="0" eb="2">
      <t>フクゴウ</t>
    </rPh>
    <rPh sb="2" eb="4">
      <t>チョウリ</t>
    </rPh>
    <rPh sb="4" eb="6">
      <t>ショクヒン</t>
    </rPh>
    <phoneticPr fontId="3"/>
  </si>
  <si>
    <t>その他</t>
    <rPh sb="0" eb="3">
      <t>ソノタ</t>
    </rPh>
    <phoneticPr fontId="3"/>
  </si>
  <si>
    <t>食品特定</t>
    <rPh sb="0" eb="2">
      <t>ショクヒン</t>
    </rPh>
    <rPh sb="2" eb="4">
      <t>トクテイ</t>
    </rPh>
    <phoneticPr fontId="3"/>
  </si>
  <si>
    <t>食事特定</t>
    <rPh sb="0" eb="2">
      <t>ショクジ</t>
    </rPh>
    <rPh sb="2" eb="4">
      <t>トクテイ</t>
    </rPh>
    <phoneticPr fontId="3"/>
  </si>
  <si>
    <t>不明</t>
    <rPh sb="0" eb="2">
      <t>フメイ</t>
    </rPh>
    <phoneticPr fontId="3"/>
  </si>
  <si>
    <t>-</t>
  </si>
  <si>
    <t>表６　過去１０年間の原因食品別発生状況（平成26～令和５年）</t>
    <rPh sb="0" eb="1">
      <t>ヒョウ</t>
    </rPh>
    <rPh sb="3" eb="5">
      <t>カコ</t>
    </rPh>
    <rPh sb="7" eb="8">
      <t>ネン</t>
    </rPh>
    <rPh sb="8" eb="9">
      <t>カン</t>
    </rPh>
    <rPh sb="10" eb="12">
      <t>ゲンイン</t>
    </rPh>
    <rPh sb="12" eb="15">
      <t>ショクヒンベツ</t>
    </rPh>
    <rPh sb="15" eb="17">
      <t>ハッセイ</t>
    </rPh>
    <rPh sb="17" eb="19">
      <t>ジョウキョウ</t>
    </rPh>
    <rPh sb="20" eb="22">
      <t>ヘイセイ</t>
    </rPh>
    <rPh sb="25" eb="27">
      <t>レイワ</t>
    </rPh>
    <rPh sb="28" eb="29">
      <t>ネン</t>
    </rPh>
    <rPh sb="29" eb="30">
      <t>ガンネン</t>
    </rPh>
    <phoneticPr fontId="3"/>
  </si>
  <si>
    <r>
      <t xml:space="preserve">　　　　　　　　　　　 </t>
    </r>
    <r>
      <rPr>
        <sz val="9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 xml:space="preserve"> 年次
原因食品</t>
    </r>
    <rPh sb="17" eb="19">
      <t>ゲンイン</t>
    </rPh>
    <rPh sb="19" eb="21">
      <t>ショクヒン</t>
    </rPh>
    <phoneticPr fontId="3"/>
  </si>
  <si>
    <t>令和
元</t>
    <rPh sb="0" eb="2">
      <t>レイワ</t>
    </rPh>
    <rPh sb="3" eb="4">
      <t>モト</t>
    </rPh>
    <phoneticPr fontId="3"/>
  </si>
  <si>
    <t>過去１０年間</t>
    <rPh sb="0" eb="2">
      <t>カコ</t>
    </rPh>
    <rPh sb="4" eb="6">
      <t>ネンカン</t>
    </rPh>
    <phoneticPr fontId="3"/>
  </si>
  <si>
    <t>過去５年間</t>
    <rPh sb="0" eb="2">
      <t>カコ</t>
    </rPh>
    <rPh sb="3" eb="5">
      <t>ネンカン</t>
    </rPh>
    <phoneticPr fontId="3"/>
  </si>
  <si>
    <t>総　　　　　　　　　　　　 数</t>
    <rPh sb="0" eb="1">
      <t>フサ</t>
    </rPh>
    <rPh sb="14" eb="15">
      <t>カズ</t>
    </rPh>
    <phoneticPr fontId="3"/>
  </si>
  <si>
    <t>そ の 他</t>
    <rPh sb="0" eb="5">
      <t>ソノタ</t>
    </rPh>
    <phoneticPr fontId="3"/>
  </si>
  <si>
    <t>原因食品・食事判明件数</t>
    <rPh sb="0" eb="2">
      <t>ゲンイン</t>
    </rPh>
    <rPh sb="2" eb="4">
      <t>ショクヒン</t>
    </rPh>
    <rPh sb="5" eb="7">
      <t>ショクジ</t>
    </rPh>
    <rPh sb="7" eb="9">
      <t>ハンメイ</t>
    </rPh>
    <rPh sb="9" eb="11">
      <t>ケンスウ</t>
    </rPh>
    <phoneticPr fontId="3"/>
  </si>
  <si>
    <t>総　　　　　　　　　　　　　数　</t>
    <rPh sb="0" eb="1">
      <t>フサ</t>
    </rPh>
    <rPh sb="14" eb="15">
      <t>カズ</t>
    </rPh>
    <phoneticPr fontId="3"/>
  </si>
  <si>
    <t>病因物質不明件数</t>
    <rPh sb="0" eb="2">
      <t>ビョウイン</t>
    </rPh>
    <rPh sb="2" eb="4">
      <t>ブッシツ</t>
    </rPh>
    <rPh sb="4" eb="6">
      <t>フメイ</t>
    </rPh>
    <rPh sb="6" eb="8">
      <t>ケンスウ</t>
    </rPh>
    <phoneticPr fontId="3"/>
  </si>
  <si>
    <t>病因物質判明件数</t>
    <rPh sb="0" eb="2">
      <t>ビョウイン</t>
    </rPh>
    <rPh sb="2" eb="4">
      <t>ブッシツ</t>
    </rPh>
    <rPh sb="4" eb="6">
      <t>ハンメイ</t>
    </rPh>
    <rPh sb="6" eb="8">
      <t>ケンスウ</t>
    </rPh>
    <phoneticPr fontId="3"/>
  </si>
  <si>
    <t>アニサキス</t>
    <phoneticPr fontId="3"/>
  </si>
  <si>
    <t>クドア・セプテンプンクタータ</t>
    <phoneticPr fontId="3"/>
  </si>
  <si>
    <t>動物性自然毒</t>
    <rPh sb="0" eb="2">
      <t>ドウブツ</t>
    </rPh>
    <rPh sb="2" eb="6">
      <t>セイシゼンドク</t>
    </rPh>
    <phoneticPr fontId="3"/>
  </si>
  <si>
    <t>植物性自然毒</t>
    <rPh sb="0" eb="2">
      <t>ショクブツ</t>
    </rPh>
    <rPh sb="2" eb="3">
      <t>セイ</t>
    </rPh>
    <rPh sb="3" eb="5">
      <t>シゼン</t>
    </rPh>
    <rPh sb="5" eb="6">
      <t>ドク</t>
    </rPh>
    <phoneticPr fontId="3"/>
  </si>
  <si>
    <t>化学物質</t>
    <rPh sb="0" eb="2">
      <t>カガク</t>
    </rPh>
    <rPh sb="2" eb="4">
      <t>ブッシツ</t>
    </rPh>
    <phoneticPr fontId="3"/>
  </si>
  <si>
    <t>その他のウイルス</t>
    <rPh sb="0" eb="3">
      <t>ソノタ</t>
    </rPh>
    <phoneticPr fontId="3"/>
  </si>
  <si>
    <t>ノロウイルス</t>
    <phoneticPr fontId="3"/>
  </si>
  <si>
    <t>その他の細菌</t>
    <rPh sb="0" eb="3">
      <t>ソノタ</t>
    </rPh>
    <rPh sb="4" eb="6">
      <t>サイキン</t>
    </rPh>
    <phoneticPr fontId="3"/>
  </si>
  <si>
    <t>パラチフスＡ菌</t>
    <rPh sb="6" eb="7">
      <t>キン</t>
    </rPh>
    <phoneticPr fontId="3"/>
  </si>
  <si>
    <t>チフス菌</t>
    <rPh sb="3" eb="4">
      <t>キン</t>
    </rPh>
    <phoneticPr fontId="3"/>
  </si>
  <si>
    <t>赤痢菌</t>
    <rPh sb="0" eb="2">
      <t>セキリ</t>
    </rPh>
    <rPh sb="2" eb="3">
      <t>キン</t>
    </rPh>
    <phoneticPr fontId="3"/>
  </si>
  <si>
    <t>コレラ菌</t>
    <rPh sb="3" eb="4">
      <t>キン</t>
    </rPh>
    <phoneticPr fontId="3"/>
  </si>
  <si>
    <t>ナグビブリオ</t>
    <phoneticPr fontId="3"/>
  </si>
  <si>
    <t>カンピロバクター</t>
    <phoneticPr fontId="3"/>
  </si>
  <si>
    <t>ｴﾙｼﾆｱ･ｴﾝﾃﾛｺﾘﾁｶ</t>
    <phoneticPr fontId="3"/>
  </si>
  <si>
    <t>セレウス菌</t>
    <rPh sb="4" eb="5">
      <t>キン</t>
    </rPh>
    <phoneticPr fontId="3"/>
  </si>
  <si>
    <t>ウエルシュ菌</t>
    <rPh sb="5" eb="6">
      <t>キン</t>
    </rPh>
    <phoneticPr fontId="3"/>
  </si>
  <si>
    <t>その他の病原大腸菌</t>
    <rPh sb="0" eb="3">
      <t>ソノタ</t>
    </rPh>
    <rPh sb="4" eb="6">
      <t>ビョウゲン</t>
    </rPh>
    <rPh sb="6" eb="9">
      <t>ダイチョウキン</t>
    </rPh>
    <phoneticPr fontId="3"/>
  </si>
  <si>
    <t>腸管出血性大腸菌</t>
    <rPh sb="0" eb="2">
      <t>チョウカン</t>
    </rPh>
    <rPh sb="2" eb="5">
      <t>シュッケツセイ</t>
    </rPh>
    <rPh sb="5" eb="8">
      <t>ダイチョウキン</t>
    </rPh>
    <phoneticPr fontId="3"/>
  </si>
  <si>
    <t>腸炎ビブリオ</t>
    <rPh sb="0" eb="2">
      <t>チョウエン</t>
    </rPh>
    <phoneticPr fontId="3"/>
  </si>
  <si>
    <t>ボツリヌス菌</t>
    <rPh sb="5" eb="6">
      <t>キン</t>
    </rPh>
    <phoneticPr fontId="3"/>
  </si>
  <si>
    <t>黄色ブドウ球菌</t>
    <rPh sb="0" eb="2">
      <t>オウショク</t>
    </rPh>
    <rPh sb="5" eb="7">
      <t>キュウキン</t>
    </rPh>
    <phoneticPr fontId="3"/>
  </si>
  <si>
    <t>サルモネラ属菌</t>
    <rPh sb="5" eb="6">
      <t>ゾク</t>
    </rPh>
    <rPh sb="6" eb="7">
      <t>キン</t>
    </rPh>
    <phoneticPr fontId="3"/>
  </si>
  <si>
    <t>寄生虫</t>
    <rPh sb="0" eb="3">
      <t>キセイチュウ</t>
    </rPh>
    <phoneticPr fontId="3"/>
  </si>
  <si>
    <t>自然毒</t>
    <rPh sb="0" eb="2">
      <t>シゼン</t>
    </rPh>
    <rPh sb="2" eb="3">
      <t>ドク</t>
    </rPh>
    <phoneticPr fontId="3"/>
  </si>
  <si>
    <t>ウイルス</t>
    <phoneticPr fontId="3"/>
  </si>
  <si>
    <t>細菌</t>
    <rPh sb="0" eb="2">
      <t>サイキン</t>
    </rPh>
    <phoneticPr fontId="3"/>
  </si>
  <si>
    <t>　　　　　　　　　　　　　病因物質　　　　　
原因食品</t>
    <phoneticPr fontId="3"/>
  </si>
  <si>
    <t>表７　原因食品別・病因物質別発生状況（令和５年）</t>
    <rPh sb="0" eb="1">
      <t>ヒョウ</t>
    </rPh>
    <rPh sb="3" eb="5">
      <t>ゲンイン</t>
    </rPh>
    <rPh sb="5" eb="8">
      <t>ショクヒンベツ</t>
    </rPh>
    <rPh sb="9" eb="11">
      <t>ビョウイン</t>
    </rPh>
    <rPh sb="11" eb="13">
      <t>ブッシツ</t>
    </rPh>
    <rPh sb="13" eb="14">
      <t>ベツ</t>
    </rPh>
    <rPh sb="14" eb="16">
      <t>ハッセイ</t>
    </rPh>
    <rPh sb="16" eb="18">
      <t>ジョウキョウ</t>
    </rPh>
    <rPh sb="19" eb="21">
      <t>レイワ</t>
    </rPh>
    <rPh sb="22" eb="23">
      <t>ネン</t>
    </rPh>
    <rPh sb="23" eb="24">
      <t>ガンネン</t>
    </rPh>
    <phoneticPr fontId="3"/>
  </si>
  <si>
    <t>表８　過去10年間の原因食品別・病因物質別発生状況（平成26～令和５年）</t>
    <rPh sb="0" eb="1">
      <t>ヒョウ</t>
    </rPh>
    <rPh sb="3" eb="5">
      <t>カコ</t>
    </rPh>
    <rPh sb="7" eb="9">
      <t>ネンカン</t>
    </rPh>
    <rPh sb="10" eb="12">
      <t>ゲンイン</t>
    </rPh>
    <rPh sb="12" eb="15">
      <t>ショクヒンベツ</t>
    </rPh>
    <rPh sb="16" eb="18">
      <t>ビョウイン</t>
    </rPh>
    <rPh sb="18" eb="20">
      <t>ブッシツ</t>
    </rPh>
    <rPh sb="20" eb="21">
      <t>ベツ</t>
    </rPh>
    <rPh sb="21" eb="23">
      <t>ハッセイ</t>
    </rPh>
    <rPh sb="23" eb="25">
      <t>ジョウキョウ</t>
    </rPh>
    <rPh sb="26" eb="28">
      <t>ヘイセイ</t>
    </rPh>
    <rPh sb="31" eb="33">
      <t>レイワ</t>
    </rPh>
    <rPh sb="34" eb="35">
      <t>ネン</t>
    </rPh>
    <rPh sb="35" eb="36">
      <t>ガンネン</t>
    </rPh>
    <phoneticPr fontId="3"/>
  </si>
  <si>
    <t>細　　　　菌</t>
    <rPh sb="0" eb="6">
      <t>サイキン</t>
    </rPh>
    <phoneticPr fontId="3"/>
  </si>
  <si>
    <t>表９　病因物質別発生状況（令和５年）</t>
    <rPh sb="0" eb="1">
      <t>ヒョウ</t>
    </rPh>
    <rPh sb="3" eb="5">
      <t>ビョウイン</t>
    </rPh>
    <rPh sb="5" eb="7">
      <t>ブッシツ</t>
    </rPh>
    <rPh sb="7" eb="8">
      <t>ベツ</t>
    </rPh>
    <rPh sb="8" eb="10">
      <t>ハッセイ</t>
    </rPh>
    <rPh sb="10" eb="12">
      <t>ジョウキョウ</t>
    </rPh>
    <rPh sb="13" eb="15">
      <t>レイワ</t>
    </rPh>
    <rPh sb="16" eb="17">
      <t>ネン</t>
    </rPh>
    <rPh sb="17" eb="18">
      <t>ガンネン</t>
    </rPh>
    <phoneticPr fontId="3"/>
  </si>
  <si>
    <t>　　　　　　　　　　　　　　　項目
病因物質</t>
    <rPh sb="15" eb="17">
      <t>コウモク</t>
    </rPh>
    <rPh sb="18" eb="20">
      <t>ビョウイン</t>
    </rPh>
    <rPh sb="20" eb="22">
      <t>ブッシツ</t>
    </rPh>
    <phoneticPr fontId="3"/>
  </si>
  <si>
    <t>総　　　　　　　　　数</t>
    <rPh sb="0" eb="1">
      <t>フサ</t>
    </rPh>
    <rPh sb="10" eb="11">
      <t>カズ</t>
    </rPh>
    <phoneticPr fontId="3"/>
  </si>
  <si>
    <t>病因物質</t>
    <rPh sb="0" eb="2">
      <t>ビョウイン</t>
    </rPh>
    <rPh sb="2" eb="4">
      <t>ブッシツ</t>
    </rPh>
    <phoneticPr fontId="3"/>
  </si>
  <si>
    <t>サルモネラ属菌</t>
  </si>
  <si>
    <t>黄色ブドウ球菌</t>
    <rPh sb="0" eb="2">
      <t>オウショク</t>
    </rPh>
    <phoneticPr fontId="3"/>
  </si>
  <si>
    <t>ボツリヌス菌</t>
  </si>
  <si>
    <t>腸炎ビブリオ</t>
  </si>
  <si>
    <t>腸管出血性大腸菌</t>
  </si>
  <si>
    <t>その他の病原大腸菌</t>
    <phoneticPr fontId="3"/>
  </si>
  <si>
    <t>ウエルシュ菌</t>
  </si>
  <si>
    <t>セレウス菌</t>
  </si>
  <si>
    <t>ｴﾙｼﾆｱ･ｴﾝﾃﾛｺﾘﾁｶ</t>
  </si>
  <si>
    <t>カンピロバクター</t>
  </si>
  <si>
    <t>ナグビブリオ</t>
  </si>
  <si>
    <t>コレラ菌</t>
  </si>
  <si>
    <t>赤痢菌</t>
  </si>
  <si>
    <t>チフス菌</t>
  </si>
  <si>
    <t>パラチフスＡ菌</t>
  </si>
  <si>
    <t>その他の細菌</t>
  </si>
  <si>
    <t>その他のウイルス</t>
  </si>
  <si>
    <t>化学物質</t>
  </si>
  <si>
    <t>自然毒</t>
    <rPh sb="0" eb="3">
      <t>シゼンドク</t>
    </rPh>
    <phoneticPr fontId="3"/>
  </si>
  <si>
    <t>植物性自然毒</t>
  </si>
  <si>
    <t>動物性自然毒</t>
  </si>
  <si>
    <t>不明</t>
  </si>
  <si>
    <t>表10　過去10年間の病因物質別発生状況（平成26～令和５年）</t>
    <rPh sb="0" eb="1">
      <t>ヒョウ</t>
    </rPh>
    <rPh sb="4" eb="6">
      <t>カコ</t>
    </rPh>
    <rPh sb="8" eb="10">
      <t>ネンカン</t>
    </rPh>
    <rPh sb="11" eb="13">
      <t>ビョウイン</t>
    </rPh>
    <rPh sb="13" eb="15">
      <t>ブッシツ</t>
    </rPh>
    <rPh sb="15" eb="16">
      <t>ベツ</t>
    </rPh>
    <rPh sb="16" eb="18">
      <t>ハッセイ</t>
    </rPh>
    <rPh sb="18" eb="20">
      <t>ジョウキョウ</t>
    </rPh>
    <rPh sb="21" eb="23">
      <t>ヘイセイ</t>
    </rPh>
    <rPh sb="26" eb="28">
      <t>レイワ</t>
    </rPh>
    <rPh sb="29" eb="30">
      <t>ネン</t>
    </rPh>
    <rPh sb="30" eb="31">
      <t>ガンネン</t>
    </rPh>
    <phoneticPr fontId="3"/>
  </si>
  <si>
    <r>
      <t xml:space="preserve"> </t>
    </r>
    <r>
      <rPr>
        <sz val="9"/>
        <rFont val="ＭＳ Ｐゴシック"/>
        <family val="3"/>
        <charset val="128"/>
      </rPr>
      <t xml:space="preserve">                                  </t>
    </r>
    <r>
      <rPr>
        <sz val="9"/>
        <rFont val="ＭＳ Ｐゴシック"/>
        <family val="3"/>
        <charset val="128"/>
      </rPr>
      <t>年次
病因物質</t>
    </r>
    <rPh sb="35" eb="37">
      <t>ネンジ</t>
    </rPh>
    <rPh sb="38" eb="40">
      <t>ビョウイン</t>
    </rPh>
    <rPh sb="40" eb="42">
      <t>ブッシツ</t>
    </rPh>
    <phoneticPr fontId="3"/>
  </si>
  <si>
    <t>平
成
26</t>
    <rPh sb="0" eb="1">
      <t>タイラ</t>
    </rPh>
    <rPh sb="2" eb="3">
      <t>シゲル</t>
    </rPh>
    <phoneticPr fontId="3"/>
  </si>
  <si>
    <t>構成比
  （%）</t>
    <rPh sb="0" eb="3">
      <t>コウセイヒ</t>
    </rPh>
    <phoneticPr fontId="3"/>
  </si>
  <si>
    <t>構成比
（%）</t>
    <rPh sb="0" eb="3">
      <t>コウセイヒ</t>
    </rPh>
    <phoneticPr fontId="3"/>
  </si>
  <si>
    <t>表11　月別・病因物質別発生状況（令和５年）</t>
    <rPh sb="0" eb="1">
      <t>ヒョウ</t>
    </rPh>
    <rPh sb="4" eb="6">
      <t>ツキベツ</t>
    </rPh>
    <rPh sb="7" eb="9">
      <t>ビョウイン</t>
    </rPh>
    <rPh sb="9" eb="11">
      <t>ブッシツ</t>
    </rPh>
    <rPh sb="11" eb="12">
      <t>ベツ</t>
    </rPh>
    <rPh sb="12" eb="14">
      <t>ハッセイ</t>
    </rPh>
    <rPh sb="14" eb="16">
      <t>ジョウキョウ</t>
    </rPh>
    <rPh sb="17" eb="19">
      <t>レイワ</t>
    </rPh>
    <rPh sb="20" eb="21">
      <t>ネン</t>
    </rPh>
    <phoneticPr fontId="3"/>
  </si>
  <si>
    <t>　　　　　　　　　　　　　　　　　　　月
項目</t>
    <rPh sb="19" eb="20">
      <t>ツキ</t>
    </rPh>
    <rPh sb="21" eb="23">
      <t>コウモク</t>
    </rPh>
    <phoneticPr fontId="3"/>
  </si>
  <si>
    <t>表12　過去10年間の月別・病因物質別発生状況（平成26～令和５年）</t>
    <rPh sb="0" eb="1">
      <t>ヒョウ</t>
    </rPh>
    <rPh sb="4" eb="6">
      <t>カコ</t>
    </rPh>
    <rPh sb="8" eb="10">
      <t>ネンカン</t>
    </rPh>
    <rPh sb="11" eb="13">
      <t>ツキベツ</t>
    </rPh>
    <rPh sb="14" eb="16">
      <t>ビョウイン</t>
    </rPh>
    <rPh sb="16" eb="18">
      <t>ブッシツ</t>
    </rPh>
    <rPh sb="18" eb="19">
      <t>ベツ</t>
    </rPh>
    <rPh sb="19" eb="21">
      <t>ハッセイ</t>
    </rPh>
    <rPh sb="21" eb="23">
      <t>ジョウキョウ</t>
    </rPh>
    <rPh sb="24" eb="26">
      <t>ヘイセイ</t>
    </rPh>
    <rPh sb="29" eb="31">
      <t>レイワ</t>
    </rPh>
    <rPh sb="32" eb="33">
      <t>ネン</t>
    </rPh>
    <rPh sb="33" eb="34">
      <t>ガンネン</t>
    </rPh>
    <phoneticPr fontId="3"/>
  </si>
  <si>
    <r>
      <t xml:space="preserve"> </t>
    </r>
    <r>
      <rPr>
        <sz val="9"/>
        <rFont val="ＭＳ Ｐゴシック"/>
        <family val="3"/>
        <charset val="128"/>
      </rPr>
      <t xml:space="preserve">                                       </t>
    </r>
    <r>
      <rPr>
        <sz val="9"/>
        <rFont val="ＭＳ Ｐゴシック"/>
        <family val="3"/>
        <charset val="128"/>
      </rPr>
      <t>月
項目</t>
    </r>
    <rPh sb="40" eb="41">
      <t>ツキ</t>
    </rPh>
    <rPh sb="42" eb="44">
      <t>コウモク</t>
    </rPh>
    <phoneticPr fontId="3"/>
  </si>
  <si>
    <t>表13　原因施設別発生状況（令和５年）</t>
    <rPh sb="0" eb="1">
      <t>ヒョウ</t>
    </rPh>
    <rPh sb="4" eb="6">
      <t>ゲンイン</t>
    </rPh>
    <rPh sb="6" eb="8">
      <t>シセツ</t>
    </rPh>
    <rPh sb="8" eb="9">
      <t>ベツ</t>
    </rPh>
    <rPh sb="9" eb="11">
      <t>ハッセイ</t>
    </rPh>
    <rPh sb="11" eb="13">
      <t>ジョウキョウ</t>
    </rPh>
    <rPh sb="14" eb="16">
      <t>レイワ</t>
    </rPh>
    <rPh sb="17" eb="18">
      <t>ネン</t>
    </rPh>
    <rPh sb="18" eb="19">
      <t>ガンネン</t>
    </rPh>
    <phoneticPr fontId="3"/>
  </si>
  <si>
    <t>　　　　　　　　　　　　　　　　　　　　　　項目
原因食品</t>
    <rPh sb="25" eb="27">
      <t>ゲンイン</t>
    </rPh>
    <rPh sb="27" eb="29">
      <t>ショクヒン</t>
    </rPh>
    <phoneticPr fontId="3"/>
  </si>
  <si>
    <t>原因施設判明件数</t>
    <rPh sb="0" eb="2">
      <t>ゲンイン</t>
    </rPh>
    <rPh sb="2" eb="4">
      <t>シセツ</t>
    </rPh>
    <rPh sb="4" eb="6">
      <t>ハンメイ</t>
    </rPh>
    <rPh sb="6" eb="8">
      <t>ケンスウ</t>
    </rPh>
    <phoneticPr fontId="3"/>
  </si>
  <si>
    <t>原因施設</t>
    <rPh sb="0" eb="2">
      <t>ゲンイン</t>
    </rPh>
    <rPh sb="2" eb="4">
      <t>シセツ</t>
    </rPh>
    <phoneticPr fontId="3"/>
  </si>
  <si>
    <t>家庭</t>
    <rPh sb="0" eb="2">
      <t>カテイ</t>
    </rPh>
    <phoneticPr fontId="3"/>
  </si>
  <si>
    <t>事業所</t>
    <rPh sb="0" eb="3">
      <t>ジギョウショ</t>
    </rPh>
    <phoneticPr fontId="3"/>
  </si>
  <si>
    <t>給食施設</t>
    <rPh sb="0" eb="2">
      <t>キュウショク</t>
    </rPh>
    <rPh sb="2" eb="4">
      <t>シセツ</t>
    </rPh>
    <phoneticPr fontId="3"/>
  </si>
  <si>
    <t>保育所</t>
    <rPh sb="0" eb="3">
      <t>ホイクショ</t>
    </rPh>
    <phoneticPr fontId="3"/>
  </si>
  <si>
    <t>老人ホーム</t>
    <rPh sb="0" eb="2">
      <t>ロウジン</t>
    </rPh>
    <phoneticPr fontId="3"/>
  </si>
  <si>
    <t>寄宿舎</t>
    <rPh sb="0" eb="3">
      <t>キシュクシャ</t>
    </rPh>
    <phoneticPr fontId="3"/>
  </si>
  <si>
    <t>学校</t>
    <rPh sb="0" eb="2">
      <t>ガッコウ</t>
    </rPh>
    <phoneticPr fontId="3"/>
  </si>
  <si>
    <t>単独調理場</t>
    <rPh sb="0" eb="2">
      <t>タンドク</t>
    </rPh>
    <rPh sb="2" eb="4">
      <t>チョウリ</t>
    </rPh>
    <rPh sb="4" eb="5">
      <t>ジョウ</t>
    </rPh>
    <phoneticPr fontId="3"/>
  </si>
  <si>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</si>
  <si>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</si>
  <si>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</si>
  <si>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共同調理場</t>
    <rPh sb="0" eb="2">
      <t>キョウドウ</t>
    </rPh>
    <rPh sb="2" eb="4">
      <t>チョウリ</t>
    </rPh>
    <rPh sb="4" eb="5">
      <t>ジョウ</t>
    </rPh>
    <phoneticPr fontId="3"/>
  </si>
  <si>
    <t>病院</t>
    <rPh sb="0" eb="2">
      <t>ビョウイン</t>
    </rPh>
    <phoneticPr fontId="3"/>
  </si>
  <si>
    <t>旅館</t>
    <rPh sb="0" eb="2">
      <t>リョカン</t>
    </rPh>
    <phoneticPr fontId="3"/>
  </si>
  <si>
    <t>飲食店</t>
    <rPh sb="0" eb="3">
      <t>インショクテン</t>
    </rPh>
    <phoneticPr fontId="3"/>
  </si>
  <si>
    <t>販売所</t>
    <rPh sb="0" eb="3">
      <t>ハンバイショ</t>
    </rPh>
    <phoneticPr fontId="3"/>
  </si>
  <si>
    <t>製造所</t>
    <rPh sb="0" eb="3">
      <t>セイゾウショ</t>
    </rPh>
    <phoneticPr fontId="3"/>
  </si>
  <si>
    <t>仕出屋</t>
    <rPh sb="0" eb="2">
      <t>シダ</t>
    </rPh>
    <rPh sb="2" eb="3">
      <t>ヤ</t>
    </rPh>
    <phoneticPr fontId="3"/>
  </si>
  <si>
    <t>採取場所</t>
    <rPh sb="0" eb="2">
      <t>サイシュ</t>
    </rPh>
    <rPh sb="2" eb="4">
      <t>バショ</t>
    </rPh>
    <phoneticPr fontId="3"/>
  </si>
  <si>
    <t>表14　過去１０年間の原因施設別発生状況（平成26～令和５年）</t>
    <rPh sb="0" eb="1">
      <t>ヒョウ</t>
    </rPh>
    <rPh sb="4" eb="6">
      <t>カコ</t>
    </rPh>
    <rPh sb="8" eb="10">
      <t>ネンカン</t>
    </rPh>
    <rPh sb="11" eb="13">
      <t>ゲンイン</t>
    </rPh>
    <rPh sb="13" eb="15">
      <t>シセツ</t>
    </rPh>
    <rPh sb="15" eb="16">
      <t>ベツ</t>
    </rPh>
    <rPh sb="16" eb="18">
      <t>ハッセイ</t>
    </rPh>
    <rPh sb="18" eb="20">
      <t>ジョウキョウ</t>
    </rPh>
    <rPh sb="21" eb="23">
      <t>ヘイセイ</t>
    </rPh>
    <rPh sb="26" eb="28">
      <t>レイワ</t>
    </rPh>
    <rPh sb="29" eb="30">
      <t>ネン</t>
    </rPh>
    <rPh sb="30" eb="31">
      <t>ガンネン</t>
    </rPh>
    <phoneticPr fontId="3"/>
  </si>
  <si>
    <t>　　　　　　　　　　　　年次
項目</t>
    <rPh sb="12" eb="14">
      <t>ネンジ</t>
    </rPh>
    <rPh sb="15" eb="17">
      <t>コウモク</t>
    </rPh>
    <phoneticPr fontId="3"/>
  </si>
  <si>
    <r>
      <t xml:space="preserve">総　　 </t>
    </r>
    <r>
      <rPr>
        <sz val="9"/>
        <rFont val="ＭＳ Ｐゴシック"/>
        <family val="3"/>
        <charset val="128"/>
      </rPr>
      <t xml:space="preserve">             </t>
    </r>
    <r>
      <rPr>
        <sz val="9"/>
        <rFont val="ＭＳ Ｐゴシック"/>
        <family val="3"/>
        <charset val="128"/>
      </rPr>
      <t>数</t>
    </r>
    <rPh sb="0" eb="1">
      <t>フサ</t>
    </rPh>
    <rPh sb="17" eb="18">
      <t>カズ</t>
    </rPh>
    <phoneticPr fontId="3"/>
  </si>
  <si>
    <t>年次別発生状況（平成６年～令和５年）</t>
    <rPh sb="0" eb="3">
      <t>ネンジベツ</t>
    </rPh>
    <rPh sb="3" eb="5">
      <t>ハッセイ</t>
    </rPh>
    <rPh sb="5" eb="7">
      <t>ジョウキョウ</t>
    </rPh>
    <rPh sb="8" eb="10">
      <t>ヘイセイ</t>
    </rPh>
    <rPh sb="11" eb="12">
      <t>ネン</t>
    </rPh>
    <rPh sb="12" eb="13">
      <t>ガンネン</t>
    </rPh>
    <rPh sb="13" eb="15">
      <t>レイワ</t>
    </rPh>
    <rPh sb="16" eb="17">
      <t>ネン</t>
    </rPh>
    <rPh sb="17" eb="18">
      <t>ヘイネン</t>
    </rPh>
    <phoneticPr fontId="3"/>
  </si>
  <si>
    <t>（令和）</t>
    <rPh sb="1" eb="3">
      <t>レイワ</t>
    </rPh>
    <phoneticPr fontId="3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</si>
  <si>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</si>
  <si>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</si>
  <si>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</si>
  <si>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</si>
  <si>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</si>
  <si>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</si>
  <si>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</si>
  <si>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</si>
  <si>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</si>
  <si>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</si>
  <si>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</si>
  <si>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</si>
  <si>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</si>
  <si>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</si>
  <si>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</si>
  <si>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</si>
  <si>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</si>
  <si>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</si>
  <si>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</si>
  <si>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</si>
  <si>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</si>
  <si>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</si>
  <si>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</si>
  <si>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</si>
  <si>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</si>
  <si>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元</t>
    <rPh sb="0" eb="1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</si>
</sst>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#,##0_ "/>
    <numFmt numFmtId="179" formatCode="#,##0_);[Red]\(#,##0\)"/>
    <numFmt numFmtId="180" formatCode="0_);[Red]\(0\)"/>
    <numFmt numFmtId="181" formatCode="0.0_);[Red]\(0.0\)"/>
    <numFmt numFmtId="182" formatCode="#,##0_ ;[Red]\-#,##0\ "/>
    <numFmt numFmtId="183" formatCode="#,##0.0_ ;[Red]\-#,##0.0\ "/>
  </numFmts>
  <fonts count="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ck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ck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ck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38" fontId="1" fillId="0" borderId="0" xfId="1" applyFont="1"/>
    <xf numFmtId="176" fontId="1" fillId="0" borderId="0" xfId="0" applyNumberFormat="1" applyFont="1"/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8" fontId="1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12" xfId="0" applyNumberFormat="1" applyBorder="1" applyAlignment="1">
      <alignment horizontal="right"/>
    </xf>
    <xf numFmtId="38" fontId="1" fillId="0" borderId="13" xfId="1" applyFont="1" applyBorder="1"/>
    <xf numFmtId="38" fontId="1" fillId="0" borderId="14" xfId="1" applyFont="1" applyBorder="1"/>
    <xf numFmtId="40" fontId="1" fillId="0" borderId="15" xfId="1" applyNumberFormat="1" applyFont="1" applyBorder="1"/>
    <xf numFmtId="38" fontId="1" fillId="0" borderId="16" xfId="1" applyFont="1" applyBorder="1"/>
    <xf numFmtId="177" fontId="0" fillId="0" borderId="17" xfId="0" applyNumberFormat="1" applyBorder="1" applyAlignment="1">
      <alignment horizontal="right"/>
    </xf>
    <xf numFmtId="38" fontId="1" fillId="0" borderId="18" xfId="1" applyFont="1" applyBorder="1"/>
    <xf numFmtId="38" fontId="1" fillId="0" borderId="19" xfId="1" applyFont="1" applyBorder="1"/>
    <xf numFmtId="38" fontId="1" fillId="0" borderId="20" xfId="1" applyFont="1" applyBorder="1"/>
    <xf numFmtId="38" fontId="1" fillId="0" borderId="21" xfId="1" applyFont="1" applyBorder="1"/>
    <xf numFmtId="177" fontId="0" fillId="0" borderId="22" xfId="0" applyNumberFormat="1" applyBorder="1" applyAlignment="1">
      <alignment horizontal="right"/>
    </xf>
    <xf numFmtId="38" fontId="1" fillId="0" borderId="23" xfId="1" applyFont="1" applyBorder="1"/>
    <xf numFmtId="38" fontId="1" fillId="0" borderId="24" xfId="1" applyFont="1" applyBorder="1"/>
    <xf numFmtId="38" fontId="1" fillId="0" borderId="25" xfId="1" applyFont="1" applyBorder="1"/>
    <xf numFmtId="38" fontId="1" fillId="0" borderId="26" xfId="1" applyFont="1" applyBorder="1"/>
    <xf numFmtId="38" fontId="1" fillId="0" borderId="27" xfId="1" applyFont="1" applyBorder="1"/>
    <xf numFmtId="177" fontId="1" fillId="0" borderId="28" xfId="0" applyNumberFormat="1" applyFont="1" applyBorder="1" applyAlignment="1">
      <alignment horizontal="center"/>
    </xf>
    <xf numFmtId="38" fontId="1" fillId="0" borderId="29" xfId="1" applyFont="1" applyFill="1" applyBorder="1"/>
    <xf numFmtId="38" fontId="1" fillId="0" borderId="30" xfId="1" applyFont="1" applyFill="1" applyBorder="1"/>
    <xf numFmtId="38" fontId="1" fillId="0" borderId="31" xfId="1" applyFont="1" applyFill="1" applyBorder="1"/>
    <xf numFmtId="38" fontId="1" fillId="0" borderId="32" xfId="1" applyFont="1" applyBorder="1"/>
    <xf numFmtId="38" fontId="1" fillId="0" borderId="33" xfId="1" applyFont="1" applyBorder="1"/>
    <xf numFmtId="38" fontId="1" fillId="0" borderId="34" xfId="1" applyFont="1" applyBorder="1"/>
    <xf numFmtId="177" fontId="1" fillId="0" borderId="17" xfId="0" applyNumberFormat="1" applyFont="1" applyBorder="1"/>
    <xf numFmtId="177" fontId="1" fillId="0" borderId="17" xfId="0" applyNumberFormat="1" applyFont="1" applyBorder="1" applyAlignment="1">
      <alignment horizontal="right"/>
    </xf>
    <xf numFmtId="177" fontId="1" fillId="0" borderId="35" xfId="0" applyNumberFormat="1" applyFont="1" applyBorder="1"/>
    <xf numFmtId="38" fontId="1" fillId="0" borderId="36" xfId="1" applyFont="1" applyBorder="1"/>
    <xf numFmtId="38" fontId="1" fillId="0" borderId="37" xfId="1" applyFont="1" applyBorder="1"/>
    <xf numFmtId="38" fontId="1" fillId="0" borderId="38" xfId="1" applyFont="1" applyBorder="1"/>
    <xf numFmtId="177" fontId="1" fillId="0" borderId="39" xfId="0" applyNumberFormat="1" applyFont="1" applyBorder="1"/>
    <xf numFmtId="38" fontId="1" fillId="0" borderId="40" xfId="1" applyFont="1" applyBorder="1"/>
    <xf numFmtId="38" fontId="1" fillId="0" borderId="41" xfId="1" applyFont="1" applyBorder="1"/>
    <xf numFmtId="38" fontId="1" fillId="0" borderId="42" xfId="1" applyFont="1" applyBorder="1"/>
    <xf numFmtId="177" fontId="1" fillId="0" borderId="43" xfId="0" applyNumberFormat="1" applyFont="1" applyBorder="1"/>
    <xf numFmtId="38" fontId="1" fillId="0" borderId="44" xfId="1" applyFont="1" applyBorder="1"/>
    <xf numFmtId="38" fontId="1" fillId="0" borderId="45" xfId="1" applyFont="1" applyBorder="1"/>
    <xf numFmtId="38" fontId="1" fillId="0" borderId="46" xfId="1" applyFont="1" applyBorder="1"/>
    <xf numFmtId="38" fontId="1" fillId="0" borderId="47" xfId="1" applyFont="1" applyBorder="1"/>
    <xf numFmtId="38" fontId="1" fillId="0" borderId="48" xfId="1" applyFont="1" applyBorder="1"/>
    <xf numFmtId="38" fontId="1" fillId="0" borderId="49" xfId="1" applyFont="1" applyBorder="1"/>
    <xf numFmtId="38" fontId="1" fillId="0" borderId="50" xfId="1" applyFont="1" applyBorder="1"/>
    <xf numFmtId="177" fontId="0" fillId="0" borderId="43" xfId="0" applyNumberFormat="1" applyBorder="1" applyAlignment="1">
      <alignment horizontal="right"/>
    </xf>
    <xf numFmtId="38" fontId="1" fillId="0" borderId="51" xfId="1" applyFont="1" applyBorder="1"/>
    <xf numFmtId="38" fontId="1" fillId="0" borderId="0" xfId="1" applyFont="1" applyFill="1" applyBorder="1"/>
    <xf numFmtId="38" fontId="1" fillId="0" borderId="49" xfId="1" applyFont="1" applyFill="1" applyBorder="1"/>
    <xf numFmtId="177" fontId="0" fillId="0" borderId="52" xfId="0" applyNumberFormat="1" applyBorder="1" applyAlignment="1">
      <alignment horizontal="right"/>
    </xf>
    <xf numFmtId="38" fontId="1" fillId="0" borderId="53" xfId="1" applyFont="1" applyBorder="1"/>
    <xf numFmtId="38" fontId="1" fillId="0" borderId="7" xfId="1" applyFont="1" applyBorder="1"/>
    <xf numFmtId="38" fontId="1" fillId="0" borderId="54" xfId="1" applyFont="1" applyFill="1" applyBorder="1"/>
    <xf numFmtId="0" fontId="0" fillId="0" borderId="0" xfId="0" applyAlignment="1">
      <alignment wrapText="1"/>
    </xf>
    <xf numFmtId="0" fontId="1" fillId="0" borderId="4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178" fontId="1" fillId="0" borderId="63" xfId="0" applyNumberFormat="1" applyFont="1" applyBorder="1"/>
    <xf numFmtId="176" fontId="1" fillId="0" borderId="2" xfId="2" applyNumberFormat="1" applyFont="1" applyBorder="1"/>
    <xf numFmtId="179" fontId="1" fillId="0" borderId="63" xfId="0" applyNumberFormat="1" applyFont="1" applyBorder="1"/>
    <xf numFmtId="0" fontId="1" fillId="0" borderId="2" xfId="0" applyFont="1" applyBorder="1"/>
    <xf numFmtId="176" fontId="1" fillId="0" borderId="62" xfId="2" applyNumberFormat="1" applyFont="1" applyBorder="1"/>
    <xf numFmtId="0" fontId="1" fillId="0" borderId="64" xfId="0" applyFont="1" applyBorder="1" applyAlignment="1">
      <alignment vertical="center"/>
    </xf>
    <xf numFmtId="0" fontId="1" fillId="2" borderId="65" xfId="0" applyFont="1" applyFill="1" applyBorder="1" applyAlignment="1">
      <alignment vertical="center"/>
    </xf>
    <xf numFmtId="178" fontId="1" fillId="2" borderId="66" xfId="0" applyNumberFormat="1" applyFont="1" applyFill="1" applyBorder="1"/>
    <xf numFmtId="176" fontId="1" fillId="2" borderId="67" xfId="2" applyNumberFormat="1" applyFont="1" applyFill="1" applyBorder="1"/>
    <xf numFmtId="179" fontId="1" fillId="2" borderId="66" xfId="0" applyNumberFormat="1" applyFont="1" applyFill="1" applyBorder="1"/>
    <xf numFmtId="0" fontId="1" fillId="2" borderId="67" xfId="0" applyFont="1" applyFill="1" applyBorder="1"/>
    <xf numFmtId="176" fontId="1" fillId="2" borderId="68" xfId="2" applyNumberFormat="1" applyFont="1" applyFill="1" applyBorder="1"/>
    <xf numFmtId="0" fontId="1" fillId="2" borderId="69" xfId="0" applyFont="1" applyFill="1" applyBorder="1" applyAlignment="1">
      <alignment vertical="center"/>
    </xf>
    <xf numFmtId="178" fontId="1" fillId="2" borderId="70" xfId="0" applyNumberFormat="1" applyFont="1" applyFill="1" applyBorder="1"/>
    <xf numFmtId="176" fontId="1" fillId="2" borderId="71" xfId="2" applyNumberFormat="1" applyFont="1" applyFill="1" applyBorder="1"/>
    <xf numFmtId="179" fontId="1" fillId="2" borderId="70" xfId="0" applyNumberFormat="1" applyFont="1" applyFill="1" applyBorder="1"/>
    <xf numFmtId="0" fontId="1" fillId="2" borderId="71" xfId="0" applyFont="1" applyFill="1" applyBorder="1"/>
    <xf numFmtId="176" fontId="1" fillId="2" borderId="72" xfId="2" applyNumberFormat="1" applyFont="1" applyFill="1" applyBorder="1"/>
    <xf numFmtId="178" fontId="1" fillId="0" borderId="74" xfId="0" applyNumberFormat="1" applyFont="1" applyBorder="1"/>
    <xf numFmtId="176" fontId="1" fillId="0" borderId="48" xfId="2" applyNumberFormat="1" applyFont="1" applyBorder="1"/>
    <xf numFmtId="179" fontId="1" fillId="0" borderId="74" xfId="0" applyNumberFormat="1" applyFont="1" applyBorder="1"/>
    <xf numFmtId="0" fontId="1" fillId="0" borderId="48" xfId="0" applyFont="1" applyBorder="1"/>
    <xf numFmtId="176" fontId="1" fillId="0" borderId="42" xfId="2" applyNumberFormat="1" applyFont="1" applyBorder="1"/>
    <xf numFmtId="0" fontId="1" fillId="0" borderId="75" xfId="0" applyFont="1" applyBorder="1" applyAlignment="1">
      <alignment vertical="center"/>
    </xf>
    <xf numFmtId="178" fontId="1" fillId="0" borderId="0" xfId="0" applyNumberFormat="1" applyFont="1"/>
    <xf numFmtId="176" fontId="1" fillId="0" borderId="47" xfId="2" applyNumberFormat="1" applyFont="1" applyBorder="1"/>
    <xf numFmtId="179" fontId="1" fillId="0" borderId="0" xfId="0" applyNumberFormat="1" applyFont="1"/>
    <xf numFmtId="0" fontId="1" fillId="0" borderId="47" xfId="0" applyFont="1" applyBorder="1"/>
    <xf numFmtId="176" fontId="1" fillId="0" borderId="38" xfId="2" applyNumberFormat="1" applyFont="1" applyBorder="1"/>
    <xf numFmtId="0" fontId="0" fillId="2" borderId="65" xfId="0" applyFill="1" applyBorder="1" applyAlignment="1">
      <alignment vertical="center"/>
    </xf>
    <xf numFmtId="178" fontId="1" fillId="0" borderId="77" xfId="0" applyNumberFormat="1" applyFont="1" applyBorder="1"/>
    <xf numFmtId="176" fontId="1" fillId="0" borderId="19" xfId="2" applyNumberFormat="1" applyFont="1" applyBorder="1"/>
    <xf numFmtId="179" fontId="1" fillId="0" borderId="77" xfId="0" applyNumberFormat="1" applyFont="1" applyBorder="1"/>
    <xf numFmtId="0" fontId="1" fillId="0" borderId="19" xfId="0" applyFont="1" applyBorder="1"/>
    <xf numFmtId="176" fontId="1" fillId="0" borderId="46" xfId="2" applyNumberFormat="1" applyFont="1" applyBorder="1"/>
    <xf numFmtId="178" fontId="1" fillId="0" borderId="80" xfId="0" applyNumberFormat="1" applyFont="1" applyBorder="1"/>
    <xf numFmtId="176" fontId="1" fillId="0" borderId="26" xfId="2" applyNumberFormat="1" applyFont="1" applyBorder="1"/>
    <xf numFmtId="179" fontId="1" fillId="0" borderId="80" xfId="0" applyNumberFormat="1" applyFont="1" applyBorder="1"/>
    <xf numFmtId="0" fontId="1" fillId="0" borderId="26" xfId="0" applyFont="1" applyBorder="1"/>
    <xf numFmtId="176" fontId="1" fillId="0" borderId="81" xfId="2" applyNumberFormat="1" applyFont="1" applyBorder="1"/>
    <xf numFmtId="178" fontId="1" fillId="0" borderId="82" xfId="0" applyNumberFormat="1" applyFont="1" applyBorder="1"/>
    <xf numFmtId="176" fontId="1" fillId="0" borderId="0" xfId="2" applyNumberFormat="1" applyFont="1" applyBorder="1"/>
    <xf numFmtId="0" fontId="1" fillId="0" borderId="90" xfId="0" applyFont="1" applyBorder="1" applyAlignment="1">
      <alignment horizontal="center"/>
    </xf>
    <xf numFmtId="180" fontId="1" fillId="0" borderId="91" xfId="0" applyNumberFormat="1" applyFont="1" applyBorder="1" applyAlignment="1">
      <alignment horizontal="right"/>
    </xf>
    <xf numFmtId="180" fontId="1" fillId="0" borderId="92" xfId="0" applyNumberFormat="1" applyFont="1" applyBorder="1" applyAlignment="1">
      <alignment horizontal="right"/>
    </xf>
    <xf numFmtId="180" fontId="1" fillId="0" borderId="93" xfId="0" applyNumberFormat="1" applyFont="1" applyBorder="1" applyAlignment="1">
      <alignment horizontal="right"/>
    </xf>
    <xf numFmtId="180" fontId="1" fillId="0" borderId="94" xfId="0" applyNumberFormat="1" applyFont="1" applyBorder="1" applyAlignment="1">
      <alignment horizontal="right"/>
    </xf>
    <xf numFmtId="180" fontId="1" fillId="0" borderId="95" xfId="0" applyNumberFormat="1" applyFont="1" applyBorder="1" applyAlignment="1">
      <alignment horizontal="right"/>
    </xf>
    <xf numFmtId="180" fontId="1" fillId="0" borderId="96" xfId="0" applyNumberFormat="1" applyFont="1" applyBorder="1" applyAlignment="1">
      <alignment horizontal="right"/>
    </xf>
    <xf numFmtId="0" fontId="1" fillId="0" borderId="98" xfId="0" applyFont="1" applyBorder="1"/>
    <xf numFmtId="181" fontId="1" fillId="0" borderId="99" xfId="0" applyNumberFormat="1" applyFont="1" applyBorder="1"/>
    <xf numFmtId="181" fontId="1" fillId="0" borderId="71" xfId="0" applyNumberFormat="1" applyFont="1" applyBorder="1"/>
    <xf numFmtId="181" fontId="1" fillId="0" borderId="98" xfId="0" applyNumberFormat="1" applyFont="1" applyBorder="1"/>
    <xf numFmtId="181" fontId="1" fillId="0" borderId="100" xfId="0" applyNumberFormat="1" applyFont="1" applyBorder="1"/>
    <xf numFmtId="0" fontId="1" fillId="0" borderId="102" xfId="0" applyFont="1" applyBorder="1" applyAlignment="1">
      <alignment horizontal="center"/>
    </xf>
    <xf numFmtId="180" fontId="1" fillId="0" borderId="103" xfId="0" applyNumberFormat="1" applyFont="1" applyBorder="1"/>
    <xf numFmtId="180" fontId="1" fillId="0" borderId="104" xfId="0" applyNumberFormat="1" applyFont="1" applyBorder="1"/>
    <xf numFmtId="180" fontId="1" fillId="0" borderId="105" xfId="0" applyNumberFormat="1" applyFont="1" applyBorder="1"/>
    <xf numFmtId="180" fontId="1" fillId="0" borderId="106" xfId="0" applyNumberFormat="1" applyFont="1" applyBorder="1"/>
    <xf numFmtId="180" fontId="1" fillId="0" borderId="107" xfId="0" applyNumberFormat="1" applyFont="1" applyBorder="1"/>
    <xf numFmtId="180" fontId="1" fillId="0" borderId="108" xfId="0" applyNumberFormat="1" applyFont="1" applyBorder="1"/>
    <xf numFmtId="0" fontId="1" fillId="0" borderId="110" xfId="0" applyFont="1" applyBorder="1"/>
    <xf numFmtId="181" fontId="1" fillId="0" borderId="111" xfId="0" applyNumberFormat="1" applyFont="1" applyBorder="1"/>
    <xf numFmtId="181" fontId="1" fillId="0" borderId="112" xfId="0" applyNumberFormat="1" applyFont="1" applyBorder="1"/>
    <xf numFmtId="181" fontId="1" fillId="0" borderId="110" xfId="0" applyNumberFormat="1" applyFont="1" applyBorder="1"/>
    <xf numFmtId="181" fontId="1" fillId="0" borderId="113" xfId="0" applyNumberFormat="1" applyFont="1" applyBorder="1"/>
    <xf numFmtId="0" fontId="1" fillId="0" borderId="116" xfId="0" applyFont="1" applyBorder="1" applyAlignment="1">
      <alignment horizontal="center" vertical="center"/>
    </xf>
    <xf numFmtId="180" fontId="1" fillId="0" borderId="108" xfId="1" applyNumberFormat="1" applyFont="1" applyBorder="1"/>
    <xf numFmtId="0" fontId="1" fillId="0" borderId="118" xfId="0" applyFont="1" applyBorder="1" applyAlignment="1">
      <alignment horizontal="center" vertical="center"/>
    </xf>
    <xf numFmtId="180" fontId="1" fillId="0" borderId="99" xfId="0" applyNumberFormat="1" applyFont="1" applyBorder="1"/>
    <xf numFmtId="180" fontId="1" fillId="0" borderId="71" xfId="0" applyNumberFormat="1" applyFont="1" applyBorder="1"/>
    <xf numFmtId="180" fontId="1" fillId="0" borderId="119" xfId="0" applyNumberFormat="1" applyFont="1" applyBorder="1"/>
    <xf numFmtId="180" fontId="1" fillId="0" borderId="72" xfId="0" applyNumberFormat="1" applyFont="1" applyBorder="1"/>
    <xf numFmtId="180" fontId="1" fillId="0" borderId="100" xfId="1" applyNumberFormat="1" applyFont="1" applyBorder="1"/>
    <xf numFmtId="0" fontId="1" fillId="0" borderId="121" xfId="0" applyFont="1" applyBorder="1" applyAlignment="1">
      <alignment horizontal="center" vertical="center"/>
    </xf>
    <xf numFmtId="180" fontId="1" fillId="0" borderId="122" xfId="0" applyNumberFormat="1" applyFont="1" applyBorder="1"/>
    <xf numFmtId="180" fontId="1" fillId="0" borderId="123" xfId="0" applyNumberFormat="1" applyFont="1" applyBorder="1"/>
    <xf numFmtId="180" fontId="1" fillId="0" borderId="124" xfId="0" applyNumberFormat="1" applyFont="1" applyBorder="1"/>
    <xf numFmtId="180" fontId="1" fillId="0" borderId="125" xfId="0" applyNumberFormat="1" applyFont="1" applyBorder="1"/>
    <xf numFmtId="180" fontId="1" fillId="0" borderId="126" xfId="1" applyNumberFormat="1" applyFont="1" applyBorder="1"/>
    <xf numFmtId="0" fontId="1" fillId="0" borderId="127" xfId="0" applyFont="1" applyBorder="1" applyAlignment="1">
      <alignment horizontal="center" vertical="center"/>
    </xf>
    <xf numFmtId="180" fontId="1" fillId="0" borderId="128" xfId="0" applyNumberFormat="1" applyFont="1" applyBorder="1"/>
    <xf numFmtId="180" fontId="1" fillId="0" borderId="129" xfId="0" applyNumberFormat="1" applyFont="1" applyBorder="1"/>
    <xf numFmtId="180" fontId="1" fillId="0" borderId="130" xfId="0" applyNumberFormat="1" applyFont="1" applyBorder="1"/>
    <xf numFmtId="180" fontId="1" fillId="0" borderId="131" xfId="0" applyNumberFormat="1" applyFont="1" applyBorder="1"/>
    <xf numFmtId="180" fontId="1" fillId="0" borderId="132" xfId="1" applyNumberFormat="1" applyFont="1" applyBorder="1"/>
    <xf numFmtId="180" fontId="1" fillId="0" borderId="70" xfId="0" applyNumberFormat="1" applyFont="1" applyBorder="1"/>
    <xf numFmtId="180" fontId="1" fillId="0" borderId="133" xfId="0" applyNumberFormat="1" applyFont="1" applyBorder="1"/>
    <xf numFmtId="180" fontId="1" fillId="0" borderId="134" xfId="0" applyNumberFormat="1" applyFont="1" applyBorder="1"/>
    <xf numFmtId="180" fontId="1" fillId="0" borderId="126" xfId="1" applyNumberFormat="1" applyFont="1" applyBorder="1" applyAlignment="1">
      <alignment horizontal="right"/>
    </xf>
    <xf numFmtId="180" fontId="1" fillId="0" borderId="132" xfId="1" applyNumberFormat="1" applyFont="1" applyBorder="1" applyAlignment="1">
      <alignment horizontal="right"/>
    </xf>
    <xf numFmtId="0" fontId="1" fillId="0" borderId="102" xfId="0" applyFont="1" applyBorder="1" applyAlignment="1">
      <alignment horizontal="center" vertical="center"/>
    </xf>
    <xf numFmtId="180" fontId="1" fillId="0" borderId="108" xfId="1" applyNumberFormat="1" applyFont="1" applyBorder="1" applyAlignment="1">
      <alignment horizontal="right"/>
    </xf>
    <xf numFmtId="180" fontId="1" fillId="0" borderId="100" xfId="1" applyNumberFormat="1" applyFont="1" applyBorder="1" applyAlignment="1">
      <alignment horizontal="right"/>
    </xf>
    <xf numFmtId="0" fontId="1" fillId="0" borderId="135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180" fontId="1" fillId="0" borderId="138" xfId="0" applyNumberFormat="1" applyFont="1" applyBorder="1"/>
    <xf numFmtId="180" fontId="1" fillId="0" borderId="139" xfId="0" applyNumberFormat="1" applyFont="1" applyBorder="1"/>
    <xf numFmtId="180" fontId="1" fillId="0" borderId="140" xfId="0" applyNumberFormat="1" applyFont="1" applyBorder="1"/>
    <xf numFmtId="180" fontId="1" fillId="0" borderId="141" xfId="0" applyNumberFormat="1" applyFont="1" applyBorder="1"/>
    <xf numFmtId="180" fontId="1" fillId="0" borderId="142" xfId="0" applyNumberFormat="1" applyFont="1" applyBorder="1"/>
    <xf numFmtId="180" fontId="1" fillId="0" borderId="143" xfId="1" applyNumberFormat="1" applyFont="1" applyBorder="1" applyAlignment="1">
      <alignment horizontal="right"/>
    </xf>
    <xf numFmtId="182" fontId="1" fillId="0" borderId="144" xfId="1" applyNumberFormat="1" applyFont="1" applyBorder="1"/>
    <xf numFmtId="182" fontId="1" fillId="0" borderId="145" xfId="1" applyNumberFormat="1" applyFont="1" applyBorder="1"/>
    <xf numFmtId="182" fontId="1" fillId="0" borderId="124" xfId="1" applyNumberFormat="1" applyFont="1" applyBorder="1"/>
    <xf numFmtId="182" fontId="1" fillId="0" borderId="146" xfId="1" applyNumberFormat="1" applyFont="1" applyBorder="1"/>
    <xf numFmtId="183" fontId="1" fillId="0" borderId="99" xfId="1" applyNumberFormat="1" applyFont="1" applyBorder="1"/>
    <xf numFmtId="183" fontId="1" fillId="0" borderId="71" xfId="1" applyNumberFormat="1" applyFont="1" applyBorder="1"/>
    <xf numFmtId="183" fontId="1" fillId="0" borderId="98" xfId="1" applyNumberFormat="1" applyFont="1" applyBorder="1"/>
    <xf numFmtId="183" fontId="1" fillId="0" borderId="100" xfId="1" applyNumberFormat="1" applyFont="1" applyBorder="1"/>
    <xf numFmtId="182" fontId="1" fillId="0" borderId="148" xfId="1" applyNumberFormat="1" applyFont="1" applyBorder="1"/>
    <xf numFmtId="182" fontId="1" fillId="0" borderId="104" xfId="1" applyNumberFormat="1" applyFont="1" applyBorder="1"/>
    <xf numFmtId="182" fontId="1" fillId="0" borderId="105" xfId="1" applyNumberFormat="1" applyFont="1" applyBorder="1"/>
    <xf numFmtId="182" fontId="1" fillId="0" borderId="108" xfId="1" applyNumberFormat="1" applyFont="1" applyBorder="1"/>
    <xf numFmtId="176" fontId="1" fillId="0" borderId="138" xfId="0" applyNumberFormat="1" applyFont="1" applyBorder="1"/>
    <xf numFmtId="176" fontId="1" fillId="0" borderId="139" xfId="0" applyNumberFormat="1" applyFont="1" applyBorder="1"/>
    <xf numFmtId="176" fontId="1" fillId="0" borderId="150" xfId="0" applyNumberFormat="1" applyFont="1" applyBorder="1"/>
    <xf numFmtId="176" fontId="1" fillId="0" borderId="143" xfId="0" applyNumberFormat="1" applyFont="1" applyBorder="1"/>
    <xf numFmtId="0" fontId="1" fillId="0" borderId="152" xfId="0" applyFont="1" applyBorder="1" applyAlignment="1">
      <alignment horizontal="center" vertical="center"/>
    </xf>
    <xf numFmtId="183" fontId="1" fillId="0" borderId="153" xfId="1" applyNumberFormat="1" applyFont="1" applyBorder="1"/>
    <xf numFmtId="183" fontId="1" fillId="0" borderId="145" xfId="1" applyNumberFormat="1" applyFont="1" applyBorder="1"/>
    <xf numFmtId="183" fontId="1" fillId="0" borderId="146" xfId="1" applyNumberFormat="1" applyFont="1" applyBorder="1"/>
    <xf numFmtId="0" fontId="1" fillId="0" borderId="154" xfId="0" applyFont="1" applyBorder="1" applyAlignment="1">
      <alignment horizontal="center" vertical="center"/>
    </xf>
    <xf numFmtId="38" fontId="0" fillId="0" borderId="0" xfId="0" applyNumberFormat="1"/>
    <xf numFmtId="0" fontId="0" fillId="0" borderId="155" xfId="0" applyBorder="1"/>
    <xf numFmtId="0" fontId="1" fillId="0" borderId="0" xfId="0" applyFont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178" fontId="1" fillId="0" borderId="83" xfId="0" applyNumberFormat="1" applyFont="1" applyBorder="1"/>
    <xf numFmtId="176" fontId="1" fillId="0" borderId="4" xfId="0" applyNumberFormat="1" applyFont="1" applyBorder="1"/>
    <xf numFmtId="176" fontId="1" fillId="0" borderId="5" xfId="0" applyNumberFormat="1" applyFont="1" applyBorder="1" applyAlignment="1">
      <alignment horizontal="center"/>
    </xf>
    <xf numFmtId="178" fontId="1" fillId="0" borderId="2" xfId="0" applyNumberFormat="1" applyFont="1" applyBorder="1"/>
    <xf numFmtId="176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76" fontId="1" fillId="0" borderId="160" xfId="0" applyNumberFormat="1" applyFont="1" applyBorder="1" applyAlignment="1">
      <alignment horizontal="center"/>
    </xf>
    <xf numFmtId="178" fontId="1" fillId="0" borderId="166" xfId="0" applyNumberFormat="1" applyFont="1" applyBorder="1"/>
    <xf numFmtId="176" fontId="1" fillId="0" borderId="167" xfId="0" applyNumberFormat="1" applyFont="1" applyBorder="1"/>
    <xf numFmtId="176" fontId="1" fillId="0" borderId="168" xfId="0" applyNumberFormat="1" applyFont="1" applyBorder="1"/>
    <xf numFmtId="178" fontId="1" fillId="0" borderId="167" xfId="0" applyNumberFormat="1" applyFont="1" applyBorder="1"/>
    <xf numFmtId="0" fontId="1" fillId="0" borderId="167" xfId="0" applyFont="1" applyBorder="1"/>
    <xf numFmtId="176" fontId="1" fillId="0" borderId="165" xfId="0" applyNumberFormat="1" applyFont="1" applyBorder="1"/>
    <xf numFmtId="178" fontId="1" fillId="0" borderId="36" xfId="0" applyNumberFormat="1" applyFont="1" applyBorder="1"/>
    <xf numFmtId="176" fontId="1" fillId="0" borderId="47" xfId="0" applyNumberFormat="1" applyFont="1" applyBorder="1"/>
    <xf numFmtId="176" fontId="1" fillId="0" borderId="169" xfId="0" applyNumberFormat="1" applyFont="1" applyBorder="1"/>
    <xf numFmtId="178" fontId="1" fillId="0" borderId="47" xfId="0" applyNumberFormat="1" applyFont="1" applyBorder="1"/>
    <xf numFmtId="176" fontId="1" fillId="0" borderId="38" xfId="0" applyNumberFormat="1" applyFont="1" applyBorder="1"/>
    <xf numFmtId="0" fontId="1" fillId="0" borderId="169" xfId="0" applyFont="1" applyBorder="1" applyAlignment="1">
      <alignment horizontal="center" vertical="center"/>
    </xf>
    <xf numFmtId="178" fontId="1" fillId="2" borderId="170" xfId="0" applyNumberFormat="1" applyFont="1" applyFill="1" applyBorder="1"/>
    <xf numFmtId="176" fontId="1" fillId="2" borderId="67" xfId="0" applyNumberFormat="1" applyFont="1" applyFill="1" applyBorder="1"/>
    <xf numFmtId="176" fontId="1" fillId="2" borderId="171" xfId="0" applyNumberFormat="1" applyFont="1" applyFill="1" applyBorder="1"/>
    <xf numFmtId="178" fontId="1" fillId="2" borderId="67" xfId="0" applyNumberFormat="1" applyFont="1" applyFill="1" applyBorder="1"/>
    <xf numFmtId="176" fontId="1" fillId="2" borderId="68" xfId="0" applyNumberFormat="1" applyFont="1" applyFill="1" applyBorder="1"/>
    <xf numFmtId="178" fontId="1" fillId="2" borderId="99" xfId="0" applyNumberFormat="1" applyFont="1" applyFill="1" applyBorder="1"/>
    <xf numFmtId="176" fontId="1" fillId="2" borderId="71" xfId="0" applyNumberFormat="1" applyFont="1" applyFill="1" applyBorder="1"/>
    <xf numFmtId="176" fontId="1" fillId="2" borderId="118" xfId="0" applyNumberFormat="1" applyFont="1" applyFill="1" applyBorder="1"/>
    <xf numFmtId="178" fontId="1" fillId="2" borderId="71" xfId="0" applyNumberFormat="1" applyFont="1" applyFill="1" applyBorder="1"/>
    <xf numFmtId="176" fontId="1" fillId="2" borderId="72" xfId="0" applyNumberFormat="1" applyFont="1" applyFill="1" applyBorder="1"/>
    <xf numFmtId="178" fontId="1" fillId="0" borderId="40" xfId="0" applyNumberFormat="1" applyFont="1" applyBorder="1"/>
    <xf numFmtId="176" fontId="1" fillId="0" borderId="172" xfId="0" applyNumberFormat="1" applyFont="1" applyBorder="1"/>
    <xf numFmtId="178" fontId="1" fillId="0" borderId="48" xfId="0" applyNumberFormat="1" applyFont="1" applyBorder="1"/>
    <xf numFmtId="176" fontId="1" fillId="0" borderId="48" xfId="0" applyNumberFormat="1" applyFont="1" applyBorder="1"/>
    <xf numFmtId="176" fontId="1" fillId="0" borderId="42" xfId="0" applyNumberFormat="1" applyFont="1" applyBorder="1"/>
    <xf numFmtId="0" fontId="1" fillId="0" borderId="173" xfId="0" applyFont="1" applyBorder="1" applyAlignment="1">
      <alignment horizontal="center" vertical="center"/>
    </xf>
    <xf numFmtId="178" fontId="1" fillId="2" borderId="99" xfId="0" quotePrefix="1" applyNumberFormat="1" applyFont="1" applyFill="1" applyBorder="1" applyAlignment="1">
      <alignment horizontal="right"/>
    </xf>
    <xf numFmtId="178" fontId="1" fillId="2" borderId="71" xfId="0" quotePrefix="1" applyNumberFormat="1" applyFont="1" applyFill="1" applyBorder="1" applyAlignment="1">
      <alignment horizontal="right"/>
    </xf>
    <xf numFmtId="0" fontId="5" fillId="0" borderId="0" xfId="0" applyFont="1"/>
    <xf numFmtId="178" fontId="1" fillId="0" borderId="44" xfId="0" applyNumberFormat="1" applyFont="1" applyBorder="1"/>
    <xf numFmtId="176" fontId="1" fillId="0" borderId="19" xfId="0" applyNumberFormat="1" applyFont="1" applyBorder="1"/>
    <xf numFmtId="176" fontId="1" fillId="0" borderId="174" xfId="0" applyNumberFormat="1" applyFont="1" applyBorder="1"/>
    <xf numFmtId="178" fontId="1" fillId="0" borderId="19" xfId="0" applyNumberFormat="1" applyFont="1" applyBorder="1"/>
    <xf numFmtId="176" fontId="1" fillId="0" borderId="46" xfId="0" applyNumberFormat="1" applyFont="1" applyBorder="1"/>
    <xf numFmtId="178" fontId="1" fillId="0" borderId="53" xfId="0" applyNumberFormat="1" applyFont="1" applyBorder="1"/>
    <xf numFmtId="176" fontId="1" fillId="0" borderId="7" xfId="0" applyNumberFormat="1" applyFont="1" applyBorder="1"/>
    <xf numFmtId="176" fontId="0" fillId="0" borderId="8" xfId="0" applyNumberFormat="1" applyBorder="1" applyAlignment="1">
      <alignment horizontal="center"/>
    </xf>
    <xf numFmtId="178" fontId="1" fillId="0" borderId="7" xfId="0" applyNumberFormat="1" applyFont="1" applyBorder="1"/>
    <xf numFmtId="176" fontId="0" fillId="0" borderId="7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176" fontId="1" fillId="0" borderId="7" xfId="0" applyNumberFormat="1" applyFont="1" applyBorder="1" applyAlignment="1">
      <alignment horizontal="center"/>
    </xf>
    <xf numFmtId="176" fontId="1" fillId="0" borderId="176" xfId="0" applyNumberFormat="1" applyFont="1" applyBorder="1" applyAlignment="1">
      <alignment horizontal="center"/>
    </xf>
    <xf numFmtId="0" fontId="1" fillId="0" borderId="0" xfId="0" quotePrefix="1" applyFont="1"/>
    <xf numFmtId="0" fontId="1" fillId="0" borderId="177" xfId="0" applyFont="1" applyBorder="1"/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8" xfId="0" applyFont="1" applyBorder="1"/>
    <xf numFmtId="177" fontId="1" fillId="0" borderId="33" xfId="0" applyNumberFormat="1" applyFont="1" applyBorder="1"/>
    <xf numFmtId="181" fontId="1" fillId="0" borderId="51" xfId="0" applyNumberFormat="1" applyFont="1" applyBorder="1"/>
    <xf numFmtId="181" fontId="1" fillId="0" borderId="180" xfId="0" applyNumberFormat="1" applyFont="1" applyBorder="1" applyAlignment="1">
      <alignment horizontal="center"/>
    </xf>
    <xf numFmtId="0" fontId="1" fillId="0" borderId="158" xfId="0" applyFont="1" applyBorder="1"/>
    <xf numFmtId="181" fontId="1" fillId="0" borderId="4" xfId="0" applyNumberFormat="1" applyFont="1" applyBorder="1"/>
    <xf numFmtId="176" fontId="1" fillId="0" borderId="58" xfId="0" applyNumberFormat="1" applyFont="1" applyBorder="1" applyAlignment="1">
      <alignment horizontal="center"/>
    </xf>
    <xf numFmtId="181" fontId="1" fillId="0" borderId="0" xfId="0" applyNumberFormat="1" applyFont="1"/>
    <xf numFmtId="0" fontId="1" fillId="0" borderId="168" xfId="0" applyFont="1" applyBorder="1"/>
    <xf numFmtId="0" fontId="1" fillId="0" borderId="181" xfId="0" applyFont="1" applyBorder="1"/>
    <xf numFmtId="177" fontId="1" fillId="0" borderId="182" xfId="0" applyNumberFormat="1" applyFont="1" applyBorder="1"/>
    <xf numFmtId="181" fontId="1" fillId="0" borderId="167" xfId="0" applyNumberFormat="1" applyFont="1" applyBorder="1"/>
    <xf numFmtId="181" fontId="1" fillId="0" borderId="181" xfId="0" applyNumberFormat="1" applyFont="1" applyBorder="1"/>
    <xf numFmtId="0" fontId="1" fillId="0" borderId="164" xfId="0" applyFont="1" applyBorder="1"/>
    <xf numFmtId="176" fontId="1" fillId="0" borderId="181" xfId="0" applyNumberFormat="1" applyFont="1" applyBorder="1"/>
    <xf numFmtId="0" fontId="1" fillId="0" borderId="14" xfId="0" applyFont="1" applyBorder="1"/>
    <xf numFmtId="0" fontId="1" fillId="0" borderId="183" xfId="0" applyFont="1" applyBorder="1"/>
    <xf numFmtId="0" fontId="1" fillId="0" borderId="184" xfId="0" applyFont="1" applyBorder="1"/>
    <xf numFmtId="177" fontId="1" fillId="0" borderId="15" xfId="0" applyNumberFormat="1" applyFont="1" applyBorder="1"/>
    <xf numFmtId="181" fontId="1" fillId="0" borderId="14" xfId="0" applyNumberFormat="1" applyFont="1" applyBorder="1"/>
    <xf numFmtId="181" fontId="1" fillId="0" borderId="184" xfId="0" applyNumberFormat="1" applyFont="1" applyBorder="1"/>
    <xf numFmtId="0" fontId="1" fillId="0" borderId="185" xfId="0" applyFont="1" applyBorder="1"/>
    <xf numFmtId="176" fontId="0" fillId="0" borderId="0" xfId="0" applyNumberFormat="1"/>
    <xf numFmtId="0" fontId="1" fillId="2" borderId="186" xfId="0" applyFont="1" applyFill="1" applyBorder="1" applyAlignment="1">
      <alignment vertical="center"/>
    </xf>
    <xf numFmtId="0" fontId="1" fillId="2" borderId="171" xfId="0" applyFont="1" applyFill="1" applyBorder="1"/>
    <xf numFmtId="0" fontId="1" fillId="2" borderId="187" xfId="0" applyFont="1" applyFill="1" applyBorder="1"/>
    <xf numFmtId="177" fontId="1" fillId="2" borderId="188" xfId="0" applyNumberFormat="1" applyFont="1" applyFill="1" applyBorder="1"/>
    <xf numFmtId="181" fontId="1" fillId="2" borderId="67" xfId="0" applyNumberFormat="1" applyFont="1" applyFill="1" applyBorder="1"/>
    <xf numFmtId="181" fontId="1" fillId="2" borderId="187" xfId="0" applyNumberFormat="1" applyFont="1" applyFill="1" applyBorder="1"/>
    <xf numFmtId="0" fontId="1" fillId="2" borderId="66" xfId="0" applyFont="1" applyFill="1" applyBorder="1"/>
    <xf numFmtId="181" fontId="0" fillId="0" borderId="0" xfId="0" applyNumberFormat="1"/>
    <xf numFmtId="0" fontId="1" fillId="2" borderId="189" xfId="0" applyFont="1" applyFill="1" applyBorder="1" applyAlignment="1">
      <alignment vertical="center"/>
    </xf>
    <xf numFmtId="0" fontId="1" fillId="2" borderId="118" xfId="0" applyFont="1" applyFill="1" applyBorder="1"/>
    <xf numFmtId="0" fontId="1" fillId="2" borderId="98" xfId="0" applyFont="1" applyFill="1" applyBorder="1"/>
    <xf numFmtId="177" fontId="1" fillId="2" borderId="119" xfId="0" applyNumberFormat="1" applyFont="1" applyFill="1" applyBorder="1"/>
    <xf numFmtId="181" fontId="1" fillId="2" borderId="71" xfId="0" applyNumberFormat="1" applyFont="1" applyFill="1" applyBorder="1"/>
    <xf numFmtId="181" fontId="1" fillId="2" borderId="98" xfId="0" applyNumberFormat="1" applyFont="1" applyFill="1" applyBorder="1"/>
    <xf numFmtId="0" fontId="1" fillId="2" borderId="70" xfId="0" applyFont="1" applyFill="1" applyBorder="1"/>
    <xf numFmtId="0" fontId="1" fillId="0" borderId="172" xfId="0" applyFont="1" applyBorder="1"/>
    <xf numFmtId="0" fontId="1" fillId="0" borderId="50" xfId="0" applyFont="1" applyBorder="1"/>
    <xf numFmtId="177" fontId="1" fillId="0" borderId="41" xfId="0" applyNumberFormat="1" applyFont="1" applyBorder="1"/>
    <xf numFmtId="181" fontId="1" fillId="0" borderId="37" xfId="0" applyNumberFormat="1" applyFont="1" applyBorder="1"/>
    <xf numFmtId="181" fontId="1" fillId="0" borderId="190" xfId="0" applyNumberFormat="1" applyFont="1" applyBorder="1"/>
    <xf numFmtId="181" fontId="1" fillId="0" borderId="47" xfId="0" applyNumberFormat="1" applyFont="1" applyBorder="1"/>
    <xf numFmtId="181" fontId="1" fillId="2" borderId="188" xfId="0" applyNumberFormat="1" applyFont="1" applyFill="1" applyBorder="1"/>
    <xf numFmtId="0" fontId="1" fillId="2" borderId="71" xfId="0" quotePrefix="1" applyFont="1" applyFill="1" applyBorder="1" applyAlignment="1">
      <alignment horizontal="right"/>
    </xf>
    <xf numFmtId="0" fontId="1" fillId="2" borderId="118" xfId="0" quotePrefix="1" applyFont="1" applyFill="1" applyBorder="1" applyAlignment="1">
      <alignment horizontal="right"/>
    </xf>
    <xf numFmtId="0" fontId="1" fillId="2" borderId="98" xfId="0" quotePrefix="1" applyFont="1" applyFill="1" applyBorder="1" applyAlignment="1">
      <alignment horizontal="right"/>
    </xf>
    <xf numFmtId="181" fontId="1" fillId="2" borderId="119" xfId="0" applyNumberFormat="1" applyFont="1" applyFill="1" applyBorder="1"/>
    <xf numFmtId="0" fontId="1" fillId="2" borderId="99" xfId="0" applyFont="1" applyFill="1" applyBorder="1"/>
    <xf numFmtId="0" fontId="1" fillId="0" borderId="174" xfId="0" applyFont="1" applyBorder="1"/>
    <xf numFmtId="0" fontId="1" fillId="0" borderId="49" xfId="0" applyFont="1" applyBorder="1"/>
    <xf numFmtId="177" fontId="1" fillId="0" borderId="37" xfId="0" applyNumberFormat="1" applyFont="1" applyBorder="1"/>
    <xf numFmtId="181" fontId="1" fillId="0" borderId="180" xfId="0" applyNumberFormat="1" applyFont="1" applyBorder="1"/>
    <xf numFmtId="0" fontId="1" fillId="0" borderId="182" xfId="0" applyFont="1" applyBorder="1"/>
    <xf numFmtId="177" fontId="1" fillId="0" borderId="44" xfId="0" applyNumberFormat="1" applyFont="1" applyBorder="1"/>
    <xf numFmtId="181" fontId="1" fillId="0" borderId="19" xfId="0" applyNumberFormat="1" applyFont="1" applyBorder="1"/>
    <xf numFmtId="181" fontId="1" fillId="0" borderId="49" xfId="0" applyNumberFormat="1" applyFont="1" applyBorder="1"/>
    <xf numFmtId="0" fontId="1" fillId="0" borderId="74" xfId="0" applyFont="1" applyBorder="1"/>
    <xf numFmtId="177" fontId="1" fillId="0" borderId="45" xfId="0" applyNumberFormat="1" applyFont="1" applyBorder="1"/>
    <xf numFmtId="177" fontId="1" fillId="0" borderId="0" xfId="0" applyNumberFormat="1" applyFont="1"/>
    <xf numFmtId="0" fontId="1" fillId="0" borderId="7" xfId="0" applyFont="1" applyBorder="1"/>
    <xf numFmtId="0" fontId="1" fillId="0" borderId="8" xfId="0" applyFont="1" applyBorder="1"/>
    <xf numFmtId="0" fontId="1" fillId="0" borderId="54" xfId="0" applyFont="1" applyBorder="1"/>
    <xf numFmtId="181" fontId="1" fillId="0" borderId="7" xfId="0" applyNumberFormat="1" applyFont="1" applyBorder="1"/>
    <xf numFmtId="181" fontId="1" fillId="0" borderId="54" xfId="0" applyNumberFormat="1" applyFont="1" applyBorder="1" applyAlignment="1">
      <alignment horizontal="center"/>
    </xf>
    <xf numFmtId="0" fontId="1" fillId="0" borderId="192" xfId="0" applyFont="1" applyBorder="1"/>
    <xf numFmtId="176" fontId="1" fillId="0" borderId="54" xfId="0" applyNumberFormat="1" applyFont="1" applyBorder="1" applyAlignment="1">
      <alignment horizontal="center"/>
    </xf>
    <xf numFmtId="0" fontId="1" fillId="0" borderId="63" xfId="0" applyFont="1" applyBorder="1"/>
    <xf numFmtId="0" fontId="0" fillId="0" borderId="0" xfId="0" applyAlignment="1">
      <alignment horizontal="left"/>
    </xf>
    <xf numFmtId="0" fontId="1" fillId="0" borderId="6" xfId="0" applyFont="1" applyBorder="1"/>
    <xf numFmtId="0" fontId="0" fillId="0" borderId="8" xfId="0" applyBorder="1"/>
    <xf numFmtId="0" fontId="0" fillId="0" borderId="191" xfId="0" applyBorder="1"/>
    <xf numFmtId="0" fontId="0" fillId="0" borderId="54" xfId="0" applyBorder="1"/>
    <xf numFmtId="0" fontId="0" fillId="0" borderId="7" xfId="0" applyBorder="1"/>
    <xf numFmtId="0" fontId="0" fillId="0" borderId="53" xfId="0" applyBorder="1"/>
    <xf numFmtId="0" fontId="1" fillId="2" borderId="100" xfId="0" applyFont="1" applyFill="1" applyBorder="1"/>
    <xf numFmtId="0" fontId="0" fillId="2" borderId="118" xfId="0" applyFill="1" applyBorder="1"/>
    <xf numFmtId="0" fontId="0" fillId="2" borderId="119" xfId="0" applyFill="1" applyBorder="1"/>
    <xf numFmtId="0" fontId="0" fillId="2" borderId="98" xfId="0" applyFill="1" applyBorder="1"/>
    <xf numFmtId="0" fontId="0" fillId="2" borderId="71" xfId="0" applyFill="1" applyBorder="1"/>
    <xf numFmtId="0" fontId="0" fillId="2" borderId="99" xfId="0" applyFill="1" applyBorder="1"/>
    <xf numFmtId="0" fontId="0" fillId="2" borderId="69" xfId="0" applyFill="1" applyBorder="1" applyAlignment="1">
      <alignment vertical="center"/>
    </xf>
    <xf numFmtId="0" fontId="0" fillId="0" borderId="182" xfId="0" applyBorder="1" applyAlignment="1">
      <alignment vertical="center"/>
    </xf>
    <xf numFmtId="0" fontId="1" fillId="2" borderId="193" xfId="0" applyFont="1" applyFill="1" applyBorder="1"/>
    <xf numFmtId="0" fontId="0" fillId="2" borderId="171" xfId="0" applyFill="1" applyBorder="1"/>
    <xf numFmtId="0" fontId="0" fillId="2" borderId="188" xfId="0" applyFill="1" applyBorder="1"/>
    <xf numFmtId="0" fontId="0" fillId="2" borderId="187" xfId="0" applyFill="1" applyBorder="1"/>
    <xf numFmtId="0" fontId="0" fillId="2" borderId="67" xfId="0" applyFill="1" applyBorder="1"/>
    <xf numFmtId="0" fontId="0" fillId="2" borderId="170" xfId="0" applyFill="1" applyBorder="1"/>
    <xf numFmtId="0" fontId="1" fillId="0" borderId="194" xfId="0" applyFont="1" applyBorder="1"/>
    <xf numFmtId="0" fontId="1" fillId="0" borderId="41" xfId="0" applyFont="1" applyBorder="1"/>
    <xf numFmtId="0" fontId="1" fillId="0" borderId="40" xfId="0" applyFont="1" applyBorder="1"/>
    <xf numFmtId="0" fontId="1" fillId="0" borderId="195" xfId="0" applyFont="1" applyBorder="1"/>
    <xf numFmtId="0" fontId="0" fillId="0" borderId="174" xfId="0" applyBorder="1"/>
    <xf numFmtId="0" fontId="0" fillId="0" borderId="45" xfId="0" applyBorder="1"/>
    <xf numFmtId="0" fontId="0" fillId="0" borderId="49" xfId="0" applyBorder="1"/>
    <xf numFmtId="0" fontId="0" fillId="0" borderId="19" xfId="0" applyBorder="1"/>
    <xf numFmtId="0" fontId="0" fillId="0" borderId="44" xfId="0" applyBorder="1"/>
    <xf numFmtId="0" fontId="5" fillId="0" borderId="172" xfId="0" applyFont="1" applyBorder="1"/>
    <xf numFmtId="0" fontId="7" fillId="0" borderId="41" xfId="0" applyFont="1" applyBorder="1"/>
    <xf numFmtId="0" fontId="5" fillId="0" borderId="50" xfId="0" applyFont="1" applyBorder="1"/>
    <xf numFmtId="0" fontId="5" fillId="0" borderId="48" xfId="0" applyFont="1" applyBorder="1"/>
    <xf numFmtId="0" fontId="7" fillId="0" borderId="48" xfId="0" applyFont="1" applyBorder="1"/>
    <xf numFmtId="0" fontId="0" fillId="0" borderId="40" xfId="0" applyBorder="1"/>
    <xf numFmtId="0" fontId="0" fillId="2" borderId="99" xfId="0" quotePrefix="1" applyFill="1" applyBorder="1" applyAlignment="1">
      <alignment horizontal="right"/>
    </xf>
    <xf numFmtId="0" fontId="0" fillId="0" borderId="41" xfId="0" applyBorder="1"/>
    <xf numFmtId="0" fontId="1" fillId="0" borderId="102" xfId="0" applyFont="1" applyBorder="1"/>
    <xf numFmtId="0" fontId="1" fillId="0" borderId="104" xfId="0" applyFont="1" applyBorder="1"/>
    <xf numFmtId="0" fontId="1" fillId="0" borderId="103" xfId="0" applyFont="1" applyBorder="1"/>
    <xf numFmtId="0" fontId="1" fillId="0" borderId="196" xfId="0" applyFont="1" applyBorder="1"/>
    <xf numFmtId="0" fontId="5" fillId="0" borderId="169" xfId="0" applyFont="1" applyBorder="1"/>
    <xf numFmtId="0" fontId="7" fillId="0" borderId="37" xfId="0" applyFont="1" applyBorder="1"/>
    <xf numFmtId="0" fontId="7" fillId="0" borderId="190" xfId="0" applyFont="1" applyBorder="1"/>
    <xf numFmtId="0" fontId="7" fillId="0" borderId="47" xfId="0" applyFont="1" applyBorder="1"/>
    <xf numFmtId="0" fontId="0" fillId="0" borderId="169" xfId="0" applyBorder="1"/>
    <xf numFmtId="0" fontId="5" fillId="0" borderId="47" xfId="0" applyFont="1" applyBorder="1"/>
    <xf numFmtId="0" fontId="0" fillId="0" borderId="36" xfId="0" applyBorder="1"/>
    <xf numFmtId="0" fontId="1" fillId="0" borderId="198" xfId="0" applyFont="1" applyBorder="1"/>
    <xf numFmtId="0" fontId="1" fillId="0" borderId="199" xfId="0" applyFont="1" applyBorder="1"/>
    <xf numFmtId="0" fontId="1" fillId="0" borderId="166" xfId="0" applyFont="1" applyBorder="1"/>
    <xf numFmtId="0" fontId="1" fillId="0" borderId="200" xfId="0" applyFont="1" applyBorder="1"/>
    <xf numFmtId="0" fontId="1" fillId="0" borderId="57" xfId="0" applyFont="1" applyBorder="1"/>
    <xf numFmtId="0" fontId="1" fillId="0" borderId="201" xfId="0" applyFont="1" applyBorder="1"/>
    <xf numFmtId="0" fontId="0" fillId="0" borderId="169" xfId="0" applyBorder="1" applyAlignment="1">
      <alignment vertical="top" textRotation="255"/>
    </xf>
    <xf numFmtId="0" fontId="0" fillId="0" borderId="37" xfId="0" applyBorder="1" applyAlignment="1">
      <alignment vertical="top" textRotation="255"/>
    </xf>
    <xf numFmtId="0" fontId="0" fillId="0" borderId="50" xfId="0" applyBorder="1" applyAlignment="1">
      <alignment vertical="top" textRotation="255"/>
    </xf>
    <xf numFmtId="0" fontId="0" fillId="0" borderId="48" xfId="0" applyBorder="1" applyAlignment="1">
      <alignment vertical="top" textRotation="255"/>
    </xf>
    <xf numFmtId="0" fontId="0" fillId="0" borderId="172" xfId="0" applyBorder="1" applyAlignment="1">
      <alignment vertical="top" textRotation="255"/>
    </xf>
    <xf numFmtId="0" fontId="0" fillId="0" borderId="47" xfId="0" applyBorder="1" applyAlignment="1">
      <alignment vertical="top" textRotation="255"/>
    </xf>
    <xf numFmtId="0" fontId="0" fillId="0" borderId="40" xfId="0" applyBorder="1" applyAlignment="1">
      <alignment vertical="top" textRotation="255"/>
    </xf>
    <xf numFmtId="0" fontId="0" fillId="0" borderId="159" xfId="0" applyBorder="1" applyAlignment="1">
      <alignment vertical="top" textRotation="255"/>
    </xf>
    <xf numFmtId="0" fontId="0" fillId="0" borderId="202" xfId="0" applyBorder="1" applyAlignment="1">
      <alignment vertical="top" textRotation="255"/>
    </xf>
    <xf numFmtId="0" fontId="0" fillId="0" borderId="2" xfId="0" applyBorder="1" applyAlignment="1">
      <alignment vertical="top" textRotation="255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top" textRotation="255" shrinkToFit="1"/>
    </xf>
    <xf numFmtId="0" fontId="1" fillId="0" borderId="202" xfId="0" applyFont="1" applyBorder="1" applyAlignment="1">
      <alignment vertical="top" textRotation="255" shrinkToFit="1"/>
    </xf>
    <xf numFmtId="0" fontId="1" fillId="0" borderId="159" xfId="0" applyFont="1" applyBorder="1" applyAlignment="1">
      <alignment vertical="top" textRotation="255" shrinkToFit="1"/>
    </xf>
    <xf numFmtId="0" fontId="1" fillId="0" borderId="40" xfId="0" applyFont="1" applyBorder="1" applyAlignment="1">
      <alignment vertical="top" textRotation="255" shrinkToFit="1"/>
    </xf>
    <xf numFmtId="0" fontId="1" fillId="0" borderId="7" xfId="0" applyFont="1" applyBorder="1" applyAlignment="1">
      <alignment vertical="top" textRotation="255" shrinkToFit="1"/>
    </xf>
    <xf numFmtId="0" fontId="0" fillId="0" borderId="7" xfId="0" applyBorder="1" applyAlignment="1">
      <alignment vertical="top" textRotation="255" shrinkToFit="1"/>
    </xf>
    <xf numFmtId="0" fontId="1" fillId="0" borderId="191" xfId="0" applyFont="1" applyBorder="1" applyAlignment="1">
      <alignment vertical="top" textRotation="255" shrinkToFit="1"/>
    </xf>
    <xf numFmtId="0" fontId="1" fillId="0" borderId="26" xfId="0" applyFont="1" applyBorder="1" applyAlignment="1">
      <alignment vertical="top" textRotation="255" shrinkToFit="1"/>
    </xf>
    <xf numFmtId="0" fontId="1" fillId="0" borderId="8" xfId="0" applyFont="1" applyBorder="1" applyAlignment="1">
      <alignment vertical="top" textRotation="255" shrinkToFit="1"/>
    </xf>
    <xf numFmtId="0" fontId="0" fillId="0" borderId="54" xfId="0" applyBorder="1" applyAlignment="1">
      <alignment vertical="top" textRotation="255" shrinkToFit="1"/>
    </xf>
    <xf numFmtId="0" fontId="1" fillId="0" borderId="80" xfId="0" applyFont="1" applyBorder="1" applyAlignment="1">
      <alignment vertical="top" textRotation="255" shrinkToFit="1"/>
    </xf>
    <xf numFmtId="0" fontId="1" fillId="0" borderId="81" xfId="0" applyFont="1" applyBorder="1" applyAlignment="1">
      <alignment vertical="top" textRotation="255" shrinkToFit="1"/>
    </xf>
    <xf numFmtId="0" fontId="1" fillId="0" borderId="204" xfId="0" applyFont="1" applyBorder="1"/>
    <xf numFmtId="0" fontId="1" fillId="0" borderId="160" xfId="0" applyFont="1" applyBorder="1"/>
    <xf numFmtId="0" fontId="1" fillId="0" borderId="165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05" xfId="0" applyFont="1" applyBorder="1"/>
    <xf numFmtId="0" fontId="1" fillId="0" borderId="206" xfId="0" applyFont="1" applyBorder="1"/>
    <xf numFmtId="0" fontId="1" fillId="0" borderId="0" xfId="0" applyFont="1" applyAlignment="1">
      <alignment vertical="center" shrinkToFit="1"/>
    </xf>
    <xf numFmtId="0" fontId="1" fillId="2" borderId="65" xfId="0" applyFont="1" applyFill="1" applyBorder="1" applyAlignment="1">
      <alignment vertical="center" shrinkToFit="1"/>
    </xf>
    <xf numFmtId="0" fontId="1" fillId="2" borderId="207" xfId="0" applyFont="1" applyFill="1" applyBorder="1"/>
    <xf numFmtId="0" fontId="1" fillId="2" borderId="188" xfId="0" applyFont="1" applyFill="1" applyBorder="1"/>
    <xf numFmtId="0" fontId="1" fillId="2" borderId="170" xfId="0" applyFont="1" applyFill="1" applyBorder="1"/>
    <xf numFmtId="0" fontId="1" fillId="2" borderId="68" xfId="0" applyFont="1" applyFill="1" applyBorder="1"/>
    <xf numFmtId="0" fontId="1" fillId="2" borderId="69" xfId="0" applyFont="1" applyFill="1" applyBorder="1" applyAlignment="1">
      <alignment vertical="center" shrinkToFit="1"/>
    </xf>
    <xf numFmtId="0" fontId="1" fillId="2" borderId="208" xfId="0" applyFont="1" applyFill="1" applyBorder="1"/>
    <xf numFmtId="0" fontId="1" fillId="2" borderId="119" xfId="0" applyFont="1" applyFill="1" applyBorder="1"/>
    <xf numFmtId="0" fontId="1" fillId="0" borderId="209" xfId="0" applyFont="1" applyBorder="1"/>
    <xf numFmtId="0" fontId="1" fillId="0" borderId="42" xfId="0" applyFont="1" applyBorder="1"/>
    <xf numFmtId="0" fontId="1" fillId="0" borderId="182" xfId="0" applyFont="1" applyBorder="1" applyAlignment="1">
      <alignment vertical="center" shrinkToFit="1"/>
    </xf>
    <xf numFmtId="0" fontId="1" fillId="2" borderId="72" xfId="0" applyFont="1" applyFill="1" applyBorder="1"/>
    <xf numFmtId="0" fontId="1" fillId="0" borderId="18" xfId="0" applyFont="1" applyBorder="1"/>
    <xf numFmtId="0" fontId="1" fillId="0" borderId="45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" xfId="0" applyFont="1" applyBorder="1"/>
    <xf numFmtId="0" fontId="1" fillId="0" borderId="210" xfId="0" applyFont="1" applyBorder="1"/>
    <xf numFmtId="0" fontId="1" fillId="0" borderId="37" xfId="0" applyFont="1" applyBorder="1"/>
    <xf numFmtId="0" fontId="1" fillId="0" borderId="36" xfId="0" applyFont="1" applyBorder="1"/>
    <xf numFmtId="0" fontId="1" fillId="0" borderId="211" xfId="0" applyFont="1" applyBorder="1"/>
    <xf numFmtId="0" fontId="1" fillId="0" borderId="191" xfId="0" applyFont="1" applyBorder="1"/>
    <xf numFmtId="0" fontId="1" fillId="0" borderId="53" xfId="0" applyFont="1" applyBorder="1"/>
    <xf numFmtId="0" fontId="2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76" xfId="0" applyFont="1" applyBorder="1" applyAlignment="1">
      <alignment horizontal="center" vertical="center" wrapText="1"/>
    </xf>
    <xf numFmtId="178" fontId="1" fillId="0" borderId="201" xfId="0" applyNumberFormat="1" applyFont="1" applyBorder="1" applyAlignment="1">
      <alignment horizontal="right"/>
    </xf>
    <xf numFmtId="176" fontId="1" fillId="0" borderId="57" xfId="0" applyNumberFormat="1" applyFont="1" applyBorder="1" applyAlignment="1">
      <alignment horizontal="center"/>
    </xf>
    <xf numFmtId="178" fontId="1" fillId="0" borderId="47" xfId="0" applyNumberFormat="1" applyFont="1" applyBorder="1" applyAlignment="1">
      <alignment horizontal="right"/>
    </xf>
    <xf numFmtId="176" fontId="1" fillId="0" borderId="2" xfId="0" applyNumberFormat="1" applyFont="1" applyBorder="1"/>
    <xf numFmtId="176" fontId="1" fillId="0" borderId="158" xfId="0" applyNumberFormat="1" applyFont="1" applyBorder="1" applyAlignment="1">
      <alignment horizontal="center"/>
    </xf>
    <xf numFmtId="178" fontId="1" fillId="0" borderId="166" xfId="0" applyNumberFormat="1" applyFont="1" applyBorder="1" applyAlignment="1">
      <alignment horizontal="right"/>
    </xf>
    <xf numFmtId="176" fontId="1" fillId="0" borderId="199" xfId="0" applyNumberFormat="1" applyFont="1" applyBorder="1"/>
    <xf numFmtId="178" fontId="1" fillId="0" borderId="167" xfId="0" applyNumberFormat="1" applyFont="1" applyBorder="1" applyAlignment="1">
      <alignment horizontal="right"/>
    </xf>
    <xf numFmtId="176" fontId="1" fillId="0" borderId="14" xfId="2" applyNumberFormat="1" applyFont="1" applyBorder="1"/>
    <xf numFmtId="178" fontId="1" fillId="0" borderId="37" xfId="0" applyNumberFormat="1" applyFont="1" applyBorder="1"/>
    <xf numFmtId="178" fontId="0" fillId="2" borderId="170" xfId="0" applyNumberFormat="1" applyFill="1" applyBorder="1"/>
    <xf numFmtId="176" fontId="0" fillId="2" borderId="67" xfId="0" applyNumberFormat="1" applyFill="1" applyBorder="1"/>
    <xf numFmtId="176" fontId="0" fillId="2" borderId="66" xfId="0" applyNumberFormat="1" applyFill="1" applyBorder="1"/>
    <xf numFmtId="178" fontId="0" fillId="2" borderId="67" xfId="0" applyNumberFormat="1" applyFill="1" applyBorder="1"/>
    <xf numFmtId="176" fontId="0" fillId="2" borderId="67" xfId="2" applyNumberFormat="1" applyFont="1" applyFill="1" applyBorder="1"/>
    <xf numFmtId="178" fontId="1" fillId="2" borderId="188" xfId="0" applyNumberFormat="1" applyFont="1" applyFill="1" applyBorder="1"/>
    <xf numFmtId="176" fontId="1" fillId="2" borderId="66" xfId="0" applyNumberFormat="1" applyFont="1" applyFill="1" applyBorder="1"/>
    <xf numFmtId="0" fontId="1" fillId="0" borderId="182" xfId="0" applyFont="1" applyBorder="1" applyAlignment="1">
      <alignment vertical="center"/>
    </xf>
    <xf numFmtId="176" fontId="1" fillId="2" borderId="70" xfId="0" applyNumberFormat="1" applyFont="1" applyFill="1" applyBorder="1"/>
    <xf numFmtId="178" fontId="1" fillId="2" borderId="119" xfId="0" applyNumberFormat="1" applyFont="1" applyFill="1" applyBorder="1"/>
    <xf numFmtId="178" fontId="1" fillId="0" borderId="41" xfId="0" applyNumberFormat="1" applyFont="1" applyBorder="1"/>
    <xf numFmtId="176" fontId="1" fillId="0" borderId="77" xfId="0" applyNumberFormat="1" applyFont="1" applyBorder="1"/>
    <xf numFmtId="178" fontId="1" fillId="0" borderId="45" xfId="0" applyNumberFormat="1" applyFont="1" applyBorder="1"/>
    <xf numFmtId="176" fontId="1" fillId="0" borderId="74" xfId="0" applyNumberFormat="1" applyFont="1" applyBorder="1"/>
    <xf numFmtId="176" fontId="1" fillId="0" borderId="212" xfId="0" applyNumberFormat="1" applyFont="1" applyBorder="1"/>
    <xf numFmtId="0" fontId="0" fillId="2" borderId="65" xfId="0" applyFill="1" applyBorder="1" applyAlignment="1">
      <alignment vertical="center" shrinkToFit="1"/>
    </xf>
    <xf numFmtId="176" fontId="1" fillId="0" borderId="8" xfId="0" applyNumberFormat="1" applyFont="1" applyBorder="1"/>
    <xf numFmtId="178" fontId="1" fillId="0" borderId="26" xfId="0" applyNumberFormat="1" applyFont="1" applyBorder="1"/>
    <xf numFmtId="176" fontId="1" fillId="0" borderId="80" xfId="0" applyNumberFormat="1" applyFont="1" applyBorder="1" applyAlignment="1">
      <alignment horizontal="center"/>
    </xf>
    <xf numFmtId="176" fontId="1" fillId="0" borderId="26" xfId="0" applyNumberFormat="1" applyFont="1" applyBorder="1"/>
    <xf numFmtId="176" fontId="1" fillId="0" borderId="81" xfId="0" applyNumberFormat="1" applyFont="1" applyBorder="1" applyAlignment="1">
      <alignment horizontal="center"/>
    </xf>
    <xf numFmtId="0" fontId="1" fillId="0" borderId="157" xfId="0" applyFont="1" applyBorder="1" applyAlignment="1">
      <alignment horizontal="center" vertical="center"/>
    </xf>
    <xf numFmtId="0" fontId="1" fillId="0" borderId="158" xfId="0" applyFont="1" applyBorder="1" applyAlignment="1">
      <alignment vertical="center"/>
    </xf>
    <xf numFmtId="0" fontId="1" fillId="0" borderId="160" xfId="0" applyFont="1" applyBorder="1" applyAlignment="1">
      <alignment vertical="center"/>
    </xf>
    <xf numFmtId="0" fontId="0" fillId="0" borderId="80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82" xfId="0" applyFont="1" applyBorder="1" applyAlignment="1">
      <alignment horizontal="right"/>
    </xf>
    <xf numFmtId="0" fontId="1" fillId="0" borderId="180" xfId="0" applyFont="1" applyBorder="1" applyAlignment="1">
      <alignment horizontal="right"/>
    </xf>
    <xf numFmtId="181" fontId="1" fillId="0" borderId="159" xfId="1" applyNumberFormat="1" applyFont="1" applyBorder="1" applyAlignment="1">
      <alignment horizontal="center"/>
    </xf>
    <xf numFmtId="177" fontId="1" fillId="0" borderId="32" xfId="0" applyNumberFormat="1" applyFont="1" applyBorder="1"/>
    <xf numFmtId="181" fontId="1" fillId="0" borderId="57" xfId="0" applyNumberFormat="1" applyFont="1" applyBorder="1"/>
    <xf numFmtId="181" fontId="1" fillId="0" borderId="190" xfId="0" applyNumberFormat="1" applyFont="1" applyBorder="1" applyAlignment="1">
      <alignment horizontal="center"/>
    </xf>
    <xf numFmtId="0" fontId="1" fillId="0" borderId="167" xfId="0" applyFont="1" applyBorder="1" applyAlignment="1">
      <alignment horizontal="right"/>
    </xf>
    <xf numFmtId="0" fontId="1" fillId="0" borderId="164" xfId="0" applyFont="1" applyBorder="1" applyAlignment="1">
      <alignment horizontal="right"/>
    </xf>
    <xf numFmtId="0" fontId="1" fillId="0" borderId="181" xfId="0" applyFont="1" applyBorder="1" applyAlignment="1">
      <alignment horizontal="right"/>
    </xf>
    <xf numFmtId="177" fontId="1" fillId="0" borderId="199" xfId="0" applyNumberFormat="1" applyFont="1" applyBorder="1"/>
    <xf numFmtId="181" fontId="1" fillId="0" borderId="199" xfId="0" applyNumberFormat="1" applyFont="1" applyBorder="1"/>
    <xf numFmtId="181" fontId="1" fillId="0" borderId="168" xfId="1" applyNumberFormat="1" applyFont="1" applyBorder="1" applyAlignment="1"/>
    <xf numFmtId="177" fontId="1" fillId="0" borderId="166" xfId="0" applyNumberFormat="1" applyFont="1" applyBorder="1"/>
    <xf numFmtId="0" fontId="1" fillId="0" borderId="190" xfId="0" applyFont="1" applyBorder="1"/>
    <xf numFmtId="181" fontId="1" fillId="0" borderId="169" xfId="1" applyNumberFormat="1" applyFont="1" applyBorder="1" applyAlignment="1"/>
    <xf numFmtId="177" fontId="1" fillId="0" borderId="36" xfId="0" applyNumberFormat="1" applyFont="1" applyBorder="1"/>
    <xf numFmtId="0" fontId="1" fillId="2" borderId="67" xfId="0" applyFont="1" applyFill="1" applyBorder="1" applyAlignment="1">
      <alignment horizontal="right"/>
    </xf>
    <xf numFmtId="0" fontId="1" fillId="2" borderId="66" xfId="0" applyFont="1" applyFill="1" applyBorder="1" applyAlignment="1">
      <alignment horizontal="right"/>
    </xf>
    <xf numFmtId="181" fontId="1" fillId="2" borderId="171" xfId="1" applyNumberFormat="1" applyFont="1" applyFill="1" applyBorder="1" applyAlignment="1"/>
    <xf numFmtId="177" fontId="1" fillId="2" borderId="170" xfId="0" applyNumberFormat="1" applyFont="1" applyFill="1" applyBorder="1"/>
    <xf numFmtId="0" fontId="0" fillId="2" borderId="186" xfId="0" applyFill="1" applyBorder="1" applyAlignment="1">
      <alignment vertical="center"/>
    </xf>
    <xf numFmtId="0" fontId="1" fillId="2" borderId="71" xfId="0" applyFont="1" applyFill="1" applyBorder="1" applyAlignment="1">
      <alignment horizontal="right"/>
    </xf>
    <xf numFmtId="0" fontId="1" fillId="2" borderId="70" xfId="0" applyFont="1" applyFill="1" applyBorder="1" applyAlignment="1">
      <alignment horizontal="right"/>
    </xf>
    <xf numFmtId="181" fontId="1" fillId="2" borderId="118" xfId="1" applyNumberFormat="1" applyFont="1" applyFill="1" applyBorder="1" applyAlignment="1"/>
    <xf numFmtId="181" fontId="1" fillId="0" borderId="41" xfId="0" applyNumberFormat="1" applyFont="1" applyBorder="1"/>
    <xf numFmtId="181" fontId="1" fillId="0" borderId="172" xfId="1" applyNumberFormat="1" applyFont="1" applyBorder="1" applyAlignment="1"/>
    <xf numFmtId="177" fontId="1" fillId="0" borderId="40" xfId="0" applyNumberFormat="1" applyFont="1" applyBorder="1"/>
    <xf numFmtId="177" fontId="1" fillId="2" borderId="99" xfId="0" applyNumberFormat="1" applyFont="1" applyFill="1" applyBorder="1"/>
    <xf numFmtId="0" fontId="1" fillId="0" borderId="19" xfId="0" applyFont="1" applyBorder="1" applyAlignment="1">
      <alignment horizontal="right"/>
    </xf>
    <xf numFmtId="0" fontId="1" fillId="0" borderId="77" xfId="0" applyFont="1" applyBorder="1" applyAlignment="1">
      <alignment horizontal="right"/>
    </xf>
    <xf numFmtId="0" fontId="1" fillId="0" borderId="77" xfId="0" applyFont="1" applyBorder="1"/>
    <xf numFmtId="0" fontId="1" fillId="0" borderId="51" xfId="0" applyFont="1" applyBorder="1"/>
    <xf numFmtId="0" fontId="1" fillId="0" borderId="180" xfId="0" applyFont="1" applyBorder="1"/>
    <xf numFmtId="181" fontId="1" fillId="0" borderId="45" xfId="0" applyNumberFormat="1" applyFont="1" applyBorder="1"/>
    <xf numFmtId="181" fontId="1" fillId="0" borderId="174" xfId="1" applyNumberFormat="1" applyFont="1" applyBorder="1" applyAlignment="1"/>
    <xf numFmtId="0" fontId="1" fillId="2" borderId="118" xfId="0" applyFont="1" applyFill="1" applyBorder="1" applyAlignment="1">
      <alignment horizontal="right"/>
    </xf>
    <xf numFmtId="177" fontId="1" fillId="0" borderId="214" xfId="0" applyNumberFormat="1" applyFont="1" applyBorder="1"/>
    <xf numFmtId="181" fontId="1" fillId="0" borderId="214" xfId="0" applyNumberFormat="1" applyFont="1" applyBorder="1"/>
    <xf numFmtId="181" fontId="1" fillId="0" borderId="215" xfId="1" applyNumberFormat="1" applyFont="1" applyBorder="1" applyAlignment="1"/>
    <xf numFmtId="177" fontId="1" fillId="0" borderId="216" xfId="0" applyNumberFormat="1" applyFont="1" applyBorder="1"/>
    <xf numFmtId="181" fontId="1" fillId="0" borderId="215" xfId="0" applyNumberFormat="1" applyFont="1" applyBorder="1"/>
    <xf numFmtId="0" fontId="0" fillId="2" borderId="186" xfId="0" applyFill="1" applyBorder="1" applyAlignment="1">
      <alignment vertical="center" shrinkToFit="1"/>
    </xf>
    <xf numFmtId="0" fontId="1" fillId="2" borderId="171" xfId="0" applyFont="1" applyFill="1" applyBorder="1" applyAlignment="1">
      <alignment horizontal="right"/>
    </xf>
    <xf numFmtId="181" fontId="1" fillId="2" borderId="187" xfId="1" applyNumberFormat="1" applyFont="1" applyFill="1" applyBorder="1" applyAlignment="1"/>
    <xf numFmtId="0" fontId="0" fillId="2" borderId="189" xfId="0" applyFill="1" applyBorder="1" applyAlignment="1">
      <alignment vertical="center"/>
    </xf>
    <xf numFmtId="181" fontId="1" fillId="2" borderId="98" xfId="1" applyNumberFormat="1" applyFont="1" applyFill="1" applyBorder="1" applyAlignment="1"/>
    <xf numFmtId="0" fontId="1" fillId="0" borderId="26" xfId="0" applyFont="1" applyBorder="1" applyAlignment="1">
      <alignment horizontal="right"/>
    </xf>
    <xf numFmtId="0" fontId="1" fillId="0" borderId="213" xfId="0" applyFont="1" applyBorder="1" applyAlignment="1">
      <alignment horizontal="right"/>
    </xf>
    <xf numFmtId="0" fontId="1" fillId="0" borderId="81" xfId="0" applyFont="1" applyBorder="1"/>
    <xf numFmtId="177" fontId="1" fillId="0" borderId="191" xfId="0" applyNumberFormat="1" applyFont="1" applyBorder="1"/>
    <xf numFmtId="181" fontId="1" fillId="0" borderId="191" xfId="0" applyNumberFormat="1" applyFont="1" applyBorder="1"/>
    <xf numFmtId="181" fontId="1" fillId="0" borderId="8" xfId="1" applyNumberFormat="1" applyFont="1" applyBorder="1" applyAlignment="1">
      <alignment horizontal="center"/>
    </xf>
    <xf numFmtId="177" fontId="1" fillId="0" borderId="53" xfId="0" applyNumberFormat="1" applyFont="1" applyBorder="1"/>
    <xf numFmtId="181" fontId="1" fillId="0" borderId="80" xfId="0" applyNumberFormat="1" applyFont="1" applyBorder="1"/>
    <xf numFmtId="181" fontId="1" fillId="0" borderId="81" xfId="0" applyNumberFormat="1" applyFont="1" applyBorder="1" applyAlignment="1">
      <alignment horizontal="center"/>
    </xf>
    <xf numFmtId="0" fontId="0" fillId="0" borderId="20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201" xfId="0" applyBorder="1" applyAlignment="1">
      <alignment horizontal="right"/>
    </xf>
    <xf numFmtId="0" fontId="0" fillId="0" borderId="158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60" xfId="0" applyBorder="1" applyAlignment="1">
      <alignment horizontal="right"/>
    </xf>
    <xf numFmtId="0" fontId="0" fillId="0" borderId="221" xfId="0" applyBorder="1" applyAlignment="1">
      <alignment horizontal="right"/>
    </xf>
    <xf numFmtId="0" fontId="0" fillId="0" borderId="222" xfId="0" applyBorder="1"/>
    <xf numFmtId="0" fontId="0" fillId="0" borderId="167" xfId="0" applyBorder="1" applyAlignment="1">
      <alignment horizontal="right"/>
    </xf>
    <xf numFmtId="0" fontId="0" fillId="0" borderId="168" xfId="0" applyBorder="1" applyAlignment="1">
      <alignment horizontal="right"/>
    </xf>
    <xf numFmtId="0" fontId="0" fillId="0" borderId="166" xfId="0" applyBorder="1" applyAlignment="1">
      <alignment horizontal="right"/>
    </xf>
    <xf numFmtId="0" fontId="0" fillId="0" borderId="181" xfId="0" applyBorder="1" applyAlignment="1">
      <alignment horizontal="right"/>
    </xf>
    <xf numFmtId="0" fontId="0" fillId="0" borderId="199" xfId="0" applyBorder="1" applyAlignment="1">
      <alignment horizontal="right"/>
    </xf>
    <xf numFmtId="0" fontId="0" fillId="0" borderId="223" xfId="0" applyBorder="1" applyAlignment="1">
      <alignment horizontal="right"/>
    </xf>
    <xf numFmtId="0" fontId="0" fillId="0" borderId="224" xfId="0" applyBorder="1"/>
    <xf numFmtId="0" fontId="1" fillId="0" borderId="225" xfId="0" applyFont="1" applyBorder="1"/>
    <xf numFmtId="0" fontId="1" fillId="0" borderId="226" xfId="0" applyFont="1" applyBorder="1"/>
    <xf numFmtId="0" fontId="0" fillId="2" borderId="66" xfId="0" applyFill="1" applyBorder="1"/>
    <xf numFmtId="0" fontId="0" fillId="2" borderId="227" xfId="0" applyFill="1" applyBorder="1"/>
    <xf numFmtId="0" fontId="1" fillId="2" borderId="228" xfId="0" applyFont="1" applyFill="1" applyBorder="1"/>
    <xf numFmtId="0" fontId="0" fillId="2" borderId="70" xfId="0" applyFill="1" applyBorder="1"/>
    <xf numFmtId="0" fontId="0" fillId="2" borderId="229" xfId="0" applyFill="1" applyBorder="1"/>
    <xf numFmtId="0" fontId="1" fillId="2" borderId="230" xfId="0" applyFont="1" applyFill="1" applyBorder="1"/>
    <xf numFmtId="0" fontId="1" fillId="0" borderId="231" xfId="0" applyFont="1" applyBorder="1"/>
    <xf numFmtId="0" fontId="1" fillId="0" borderId="232" xfId="0" applyFont="1" applyBorder="1"/>
    <xf numFmtId="0" fontId="0" fillId="0" borderId="77" xfId="0" applyBorder="1"/>
    <xf numFmtId="0" fontId="0" fillId="0" borderId="233" xfId="0" applyBorder="1"/>
    <xf numFmtId="0" fontId="1" fillId="0" borderId="234" xfId="0" applyFont="1" applyBorder="1"/>
    <xf numFmtId="0" fontId="0" fillId="0" borderId="37" xfId="0" applyBorder="1"/>
    <xf numFmtId="0" fontId="0" fillId="0" borderId="47" xfId="0" applyBorder="1"/>
    <xf numFmtId="0" fontId="0" fillId="0" borderId="190" xfId="0" applyBorder="1"/>
    <xf numFmtId="0" fontId="0" fillId="0" borderId="225" xfId="0" applyBorder="1"/>
    <xf numFmtId="0" fontId="0" fillId="2" borderId="69" xfId="0" applyFill="1" applyBorder="1" applyAlignment="1">
      <alignment vertical="center" shrinkToFit="1"/>
    </xf>
    <xf numFmtId="0" fontId="0" fillId="0" borderId="192" xfId="0" applyBorder="1"/>
    <xf numFmtId="0" fontId="0" fillId="0" borderId="235" xfId="0" applyBorder="1"/>
    <xf numFmtId="0" fontId="1" fillId="0" borderId="236" xfId="0" applyFont="1" applyBorder="1"/>
    <xf numFmtId="0" fontId="1" fillId="0" borderId="221" xfId="0" applyFont="1" applyBorder="1"/>
    <xf numFmtId="0" fontId="1" fillId="0" borderId="222" xfId="0" applyFont="1" applyBorder="1"/>
    <xf numFmtId="0" fontId="1" fillId="0" borderId="237" xfId="0" applyFont="1" applyBorder="1"/>
    <xf numFmtId="0" fontId="1" fillId="0" borderId="238" xfId="0" applyFont="1" applyBorder="1"/>
    <xf numFmtId="0" fontId="1" fillId="0" borderId="239" xfId="0" applyFont="1" applyBorder="1"/>
    <xf numFmtId="0" fontId="1" fillId="0" borderId="24" xfId="0" applyFont="1" applyBorder="1"/>
    <xf numFmtId="0" fontId="1" fillId="0" borderId="240" xfId="0" applyFont="1" applyBorder="1"/>
    <xf numFmtId="0" fontId="1" fillId="0" borderId="241" xfId="0" applyFont="1" applyBorder="1"/>
    <xf numFmtId="0" fontId="1" fillId="0" borderId="242" xfId="0" applyFont="1" applyBorder="1"/>
    <xf numFmtId="0" fontId="1" fillId="2" borderId="227" xfId="0" applyFont="1" applyFill="1" applyBorder="1"/>
    <xf numFmtId="49" fontId="1" fillId="2" borderId="67" xfId="0" quotePrefix="1" applyNumberFormat="1" applyFont="1" applyFill="1" applyBorder="1" applyAlignment="1">
      <alignment horizontal="right"/>
    </xf>
    <xf numFmtId="0" fontId="1" fillId="2" borderId="229" xfId="0" applyFont="1" applyFill="1" applyBorder="1"/>
    <xf numFmtId="0" fontId="1" fillId="0" borderId="233" xfId="0" applyFont="1" applyBorder="1"/>
    <xf numFmtId="0" fontId="1" fillId="0" borderId="243" xfId="0" applyFont="1" applyBorder="1"/>
    <xf numFmtId="0" fontId="1" fillId="0" borderId="244" xfId="0" applyFont="1" applyBorder="1"/>
    <xf numFmtId="0" fontId="1" fillId="0" borderId="235" xfId="0" applyFont="1" applyBorder="1"/>
    <xf numFmtId="0" fontId="8" fillId="0" borderId="8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78" fontId="1" fillId="0" borderId="201" xfId="0" applyNumberFormat="1" applyFont="1" applyBorder="1"/>
    <xf numFmtId="178" fontId="1" fillId="0" borderId="4" xfId="0" applyNumberFormat="1" applyFont="1" applyBorder="1"/>
    <xf numFmtId="178" fontId="1" fillId="0" borderId="246" xfId="0" applyNumberFormat="1" applyFont="1" applyBorder="1"/>
    <xf numFmtId="176" fontId="1" fillId="0" borderId="247" xfId="0" applyNumberFormat="1" applyFont="1" applyBorder="1"/>
    <xf numFmtId="178" fontId="1" fillId="0" borderId="247" xfId="0" applyNumberFormat="1" applyFont="1" applyBorder="1"/>
    <xf numFmtId="0" fontId="1" fillId="0" borderId="247" xfId="0" applyFont="1" applyBorder="1"/>
    <xf numFmtId="176" fontId="1" fillId="0" borderId="248" xfId="0" applyNumberFormat="1" applyFont="1" applyBorder="1"/>
    <xf numFmtId="0" fontId="1" fillId="0" borderId="169" xfId="0" applyFont="1" applyBorder="1" applyAlignment="1">
      <alignment vertical="center"/>
    </xf>
    <xf numFmtId="0" fontId="1" fillId="0" borderId="173" xfId="0" applyFont="1" applyBorder="1" applyAlignment="1">
      <alignment vertical="center"/>
    </xf>
    <xf numFmtId="0" fontId="1" fillId="2" borderId="68" xfId="0" applyFont="1" applyFill="1" applyBorder="1" applyAlignment="1">
      <alignment vertical="center"/>
    </xf>
    <xf numFmtId="0" fontId="1" fillId="0" borderId="157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57" xfId="0" applyFont="1" applyBorder="1" applyAlignment="1">
      <alignment horizontal="right"/>
    </xf>
    <xf numFmtId="0" fontId="1" fillId="0" borderId="158" xfId="0" applyFont="1" applyBorder="1" applyAlignment="1">
      <alignment horizontal="right"/>
    </xf>
    <xf numFmtId="0" fontId="1" fillId="0" borderId="58" xfId="0" applyFont="1" applyBorder="1" applyAlignment="1">
      <alignment horizontal="right"/>
    </xf>
    <xf numFmtId="177" fontId="1" fillId="0" borderId="201" xfId="0" applyNumberFormat="1" applyFont="1" applyBorder="1"/>
    <xf numFmtId="176" fontId="1" fillId="0" borderId="57" xfId="0" applyNumberFormat="1" applyFont="1" applyBorder="1"/>
    <xf numFmtId="181" fontId="1" fillId="0" borderId="58" xfId="0" applyNumberFormat="1" applyFont="1" applyBorder="1" applyAlignment="1">
      <alignment horizontal="center"/>
    </xf>
    <xf numFmtId="0" fontId="1" fillId="0" borderId="45" xfId="0" applyFont="1" applyBorder="1" applyAlignment="1">
      <alignment horizontal="right"/>
    </xf>
    <xf numFmtId="0" fontId="1" fillId="0" borderId="174" xfId="0" applyFont="1" applyBorder="1" applyAlignment="1">
      <alignment horizontal="right"/>
    </xf>
    <xf numFmtId="0" fontId="1" fillId="0" borderId="49" xfId="0" applyFont="1" applyBorder="1" applyAlignment="1">
      <alignment horizontal="right"/>
    </xf>
    <xf numFmtId="176" fontId="1" fillId="0" borderId="45" xfId="0" applyNumberFormat="1" applyFont="1" applyBorder="1"/>
    <xf numFmtId="181" fontId="1" fillId="0" borderId="46" xfId="0" applyNumberFormat="1" applyFont="1" applyBorder="1"/>
    <xf numFmtId="0" fontId="1" fillId="0" borderId="255" xfId="0" applyFont="1" applyBorder="1" applyAlignment="1">
      <alignment horizontal="right"/>
    </xf>
    <xf numFmtId="0" fontId="1" fillId="0" borderId="247" xfId="0" applyFont="1" applyBorder="1" applyAlignment="1">
      <alignment horizontal="right"/>
    </xf>
    <xf numFmtId="0" fontId="1" fillId="0" borderId="253" xfId="0" applyFont="1" applyBorder="1" applyAlignment="1">
      <alignment horizontal="right"/>
    </xf>
    <xf numFmtId="0" fontId="1" fillId="0" borderId="256" xfId="0" applyFont="1" applyBorder="1" applyAlignment="1">
      <alignment horizontal="right"/>
    </xf>
    <xf numFmtId="177" fontId="1" fillId="0" borderId="246" xfId="0" applyNumberFormat="1" applyFont="1" applyBorder="1"/>
    <xf numFmtId="176" fontId="1" fillId="0" borderId="255" xfId="0" applyNumberFormat="1" applyFont="1" applyBorder="1"/>
    <xf numFmtId="176" fontId="1" fillId="0" borderId="254" xfId="0" applyNumberFormat="1" applyFont="1" applyBorder="1"/>
    <xf numFmtId="181" fontId="1" fillId="0" borderId="255" xfId="0" applyNumberFormat="1" applyFont="1" applyBorder="1"/>
    <xf numFmtId="181" fontId="1" fillId="0" borderId="248" xfId="0" applyNumberFormat="1" applyFont="1" applyBorder="1"/>
    <xf numFmtId="0" fontId="1" fillId="0" borderId="41" xfId="0" applyFont="1" applyBorder="1" applyAlignment="1">
      <alignment horizontal="right"/>
    </xf>
    <xf numFmtId="0" fontId="1" fillId="0" borderId="74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176" fontId="1" fillId="0" borderId="41" xfId="0" applyNumberFormat="1" applyFont="1" applyBorder="1"/>
    <xf numFmtId="181" fontId="1" fillId="0" borderId="42" xfId="0" applyNumberFormat="1" applyFont="1" applyBorder="1"/>
    <xf numFmtId="0" fontId="1" fillId="2" borderId="188" xfId="0" applyFont="1" applyFill="1" applyBorder="1" applyAlignment="1">
      <alignment horizontal="right"/>
    </xf>
    <xf numFmtId="0" fontId="1" fillId="2" borderId="187" xfId="0" applyFont="1" applyFill="1" applyBorder="1" applyAlignment="1">
      <alignment horizontal="right"/>
    </xf>
    <xf numFmtId="176" fontId="1" fillId="2" borderId="188" xfId="0" applyNumberFormat="1" applyFont="1" applyFill="1" applyBorder="1"/>
    <xf numFmtId="181" fontId="1" fillId="2" borderId="68" xfId="0" applyNumberFormat="1" applyFont="1" applyFill="1" applyBorder="1"/>
    <xf numFmtId="0" fontId="1" fillId="0" borderId="169" xfId="0" applyFont="1" applyBorder="1" applyAlignment="1">
      <alignment horizontal="left" vertical="center"/>
    </xf>
    <xf numFmtId="0" fontId="1" fillId="2" borderId="119" xfId="0" applyFont="1" applyFill="1" applyBorder="1" applyAlignment="1">
      <alignment horizontal="right"/>
    </xf>
    <xf numFmtId="0" fontId="1" fillId="2" borderId="98" xfId="0" applyFont="1" applyFill="1" applyBorder="1" applyAlignment="1">
      <alignment horizontal="right"/>
    </xf>
    <xf numFmtId="176" fontId="1" fillId="2" borderId="119" xfId="0" applyNumberFormat="1" applyFont="1" applyFill="1" applyBorder="1"/>
    <xf numFmtId="181" fontId="1" fillId="2" borderId="72" xfId="0" applyNumberFormat="1" applyFont="1" applyFill="1" applyBorder="1"/>
    <xf numFmtId="177" fontId="1" fillId="0" borderId="122" xfId="0" applyNumberFormat="1" applyFont="1" applyBorder="1"/>
    <xf numFmtId="0" fontId="1" fillId="2" borderId="65" xfId="0" applyFont="1" applyFill="1" applyBorder="1" applyAlignment="1">
      <alignment horizontal="left" vertical="center"/>
    </xf>
    <xf numFmtId="0" fontId="1" fillId="0" borderId="173" xfId="0" applyFont="1" applyBorder="1" applyAlignment="1">
      <alignment horizontal="left" vertical="center"/>
    </xf>
    <xf numFmtId="0" fontId="1" fillId="0" borderId="172" xfId="0" applyFont="1" applyBorder="1" applyAlignment="1">
      <alignment horizontal="right"/>
    </xf>
    <xf numFmtId="177" fontId="1" fillId="0" borderId="103" xfId="0" applyNumberFormat="1" applyFont="1" applyBorder="1"/>
    <xf numFmtId="181" fontId="1" fillId="0" borderId="38" xfId="0" applyNumberFormat="1" applyFont="1" applyBorder="1"/>
    <xf numFmtId="0" fontId="1" fillId="2" borderId="250" xfId="0" applyFont="1" applyFill="1" applyBorder="1" applyAlignment="1">
      <alignment vertical="center"/>
    </xf>
    <xf numFmtId="0" fontId="1" fillId="2" borderId="66" xfId="0" applyFont="1" applyFill="1" applyBorder="1" applyAlignment="1">
      <alignment vertical="center"/>
    </xf>
    <xf numFmtId="0" fontId="1" fillId="2" borderId="251" xfId="0" applyFont="1" applyFill="1" applyBorder="1" applyAlignment="1">
      <alignment vertical="center"/>
    </xf>
    <xf numFmtId="0" fontId="1" fillId="2" borderId="70" xfId="0" applyFont="1" applyFill="1" applyBorder="1" applyAlignment="1">
      <alignment vertical="center"/>
    </xf>
    <xf numFmtId="0" fontId="1" fillId="2" borderId="72" xfId="0" applyFont="1" applyFill="1" applyBorder="1" applyAlignment="1">
      <alignment vertical="center"/>
    </xf>
    <xf numFmtId="0" fontId="1" fillId="0" borderId="174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181" fontId="1" fillId="0" borderId="33" xfId="0" applyNumberFormat="1" applyFont="1" applyBorder="1"/>
    <xf numFmtId="181" fontId="1" fillId="0" borderId="34" xfId="0" applyNumberFormat="1" applyFont="1" applyBorder="1"/>
    <xf numFmtId="0" fontId="1" fillId="0" borderId="192" xfId="0" applyFont="1" applyBorder="1" applyAlignment="1">
      <alignment vertical="center"/>
    </xf>
    <xf numFmtId="0" fontId="1" fillId="0" borderId="176" xfId="0" applyFont="1" applyBorder="1" applyAlignment="1">
      <alignment vertical="center"/>
    </xf>
    <xf numFmtId="0" fontId="1" fillId="0" borderId="19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54" xfId="0" applyFont="1" applyBorder="1" applyAlignment="1">
      <alignment horizontal="right"/>
    </xf>
    <xf numFmtId="176" fontId="1" fillId="0" borderId="191" xfId="0" applyNumberFormat="1" applyFont="1" applyBorder="1"/>
    <xf numFmtId="176" fontId="1" fillId="0" borderId="192" xfId="0" applyNumberFormat="1" applyFont="1" applyBorder="1" applyAlignment="1">
      <alignment horizontal="center"/>
    </xf>
    <xf numFmtId="181" fontId="1" fillId="0" borderId="177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/>
    <xf numFmtId="0" fontId="6" fillId="0" borderId="257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84" xfId="0" applyFont="1" applyBorder="1" applyAlignment="1">
      <alignment horizontal="center" wrapText="1"/>
    </xf>
    <xf numFmtId="38" fontId="6" fillId="0" borderId="3" xfId="1" applyFont="1" applyBorder="1" applyAlignment="1">
      <alignment horizontal="center"/>
    </xf>
    <xf numFmtId="38" fontId="6" fillId="0" borderId="4" xfId="1" applyFont="1" applyBorder="1"/>
    <xf numFmtId="38" fontId="6" fillId="0" borderId="5" xfId="1" applyFont="1" applyBorder="1"/>
    <xf numFmtId="0" fontId="6" fillId="0" borderId="4" xfId="0" applyFont="1" applyBorder="1"/>
    <xf numFmtId="38" fontId="6" fillId="0" borderId="5" xfId="1" applyFont="1" applyFill="1" applyBorder="1"/>
    <xf numFmtId="0" fontId="6" fillId="0" borderId="58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54" xfId="0" applyFont="1" applyBorder="1"/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0" fontId="1" fillId="0" borderId="64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0" fillId="0" borderId="76" xfId="0" applyBorder="1" applyAlignment="1">
      <alignment vertical="center"/>
    </xf>
    <xf numFmtId="0" fontId="1" fillId="0" borderId="46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0" fontId="1" fillId="0" borderId="7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0" fontId="1" fillId="0" borderId="79" xfId="0" applyFont="1" applyBorder="1" applyAlignment="1">
      <alignment vertical="center"/>
    </xf>
    <xf numFmtId="0" fontId="1" fillId="0" borderId="55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1" fillId="0" borderId="60" xfId="0" applyFont="1" applyBorder="1" applyAlignment="1">
      <alignment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1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101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147" xfId="0" applyFont="1" applyBorder="1" applyAlignment="1">
      <alignment horizontal="center" vertical="center"/>
    </xf>
    <xf numFmtId="0" fontId="1" fillId="0" borderId="149" xfId="0" applyFont="1" applyBorder="1" applyAlignment="1">
      <alignment horizontal="center" vertical="center"/>
    </xf>
    <xf numFmtId="0" fontId="1" fillId="0" borderId="151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1" fillId="0" borderId="114" xfId="0" applyFont="1" applyBorder="1" applyAlignment="1">
      <alignment vertical="center" wrapText="1"/>
    </xf>
    <xf numFmtId="0" fontId="0" fillId="0" borderId="115" xfId="0" applyBorder="1"/>
    <xf numFmtId="0" fontId="1" fillId="0" borderId="83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1" fillId="0" borderId="86" xfId="0" applyFont="1" applyBorder="1" applyAlignment="1">
      <alignment vertical="center" wrapText="1"/>
    </xf>
    <xf numFmtId="0" fontId="1" fillId="0" borderId="87" xfId="0" applyFont="1" applyBorder="1" applyAlignment="1">
      <alignment vertical="center" wrapText="1"/>
    </xf>
    <xf numFmtId="0" fontId="1" fillId="0" borderId="172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1" fillId="0" borderId="176" xfId="0" applyFont="1" applyBorder="1" applyAlignment="1">
      <alignment vertical="center"/>
    </xf>
    <xf numFmtId="0" fontId="1" fillId="0" borderId="97" xfId="0" applyFont="1" applyBorder="1" applyAlignment="1">
      <alignment horizontal="center" vertical="center" textRotation="255"/>
    </xf>
    <xf numFmtId="0" fontId="1" fillId="0" borderId="147" xfId="0" applyFont="1" applyBorder="1" applyAlignment="1">
      <alignment horizontal="center" vertical="center" textRotation="255"/>
    </xf>
    <xf numFmtId="0" fontId="1" fillId="0" borderId="175" xfId="0" applyFont="1" applyBorder="1" applyAlignment="1">
      <alignment horizontal="center" vertical="center" textRotation="255"/>
    </xf>
    <xf numFmtId="0" fontId="1" fillId="0" borderId="169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7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163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56" xfId="0" applyFont="1" applyBorder="1" applyAlignment="1">
      <alignment vertical="center" wrapText="1"/>
    </xf>
    <xf numFmtId="0" fontId="1" fillId="0" borderId="161" xfId="0" applyFont="1" applyBorder="1" applyAlignment="1">
      <alignment vertical="center" wrapText="1"/>
    </xf>
    <xf numFmtId="0" fontId="1" fillId="0" borderId="157" xfId="0" applyFont="1" applyBorder="1" applyAlignment="1">
      <alignment horizontal="center" vertical="center"/>
    </xf>
    <xf numFmtId="0" fontId="1" fillId="0" borderId="158" xfId="0" applyFont="1" applyBorder="1" applyAlignment="1">
      <alignment horizontal="center" vertical="center"/>
    </xf>
    <xf numFmtId="0" fontId="1" fillId="0" borderId="159" xfId="0" applyFont="1" applyBorder="1" applyAlignment="1">
      <alignment horizontal="center" vertical="center"/>
    </xf>
    <xf numFmtId="0" fontId="1" fillId="0" borderId="160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91" xfId="0" applyFont="1" applyBorder="1" applyAlignment="1">
      <alignment horizontal="left" vertical="center"/>
    </xf>
    <xf numFmtId="0" fontId="1" fillId="0" borderId="6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178" xfId="0" applyFont="1" applyBorder="1" applyAlignment="1">
      <alignment vertical="center" wrapText="1"/>
    </xf>
    <xf numFmtId="0" fontId="1" fillId="0" borderId="179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91" xfId="0" applyBorder="1" applyAlignment="1">
      <alignment vertical="center"/>
    </xf>
    <xf numFmtId="0" fontId="0" fillId="0" borderId="54" xfId="0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0" borderId="164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0" fillId="0" borderId="197" xfId="0" applyBorder="1" applyAlignment="1">
      <alignment horizontal="center" vertical="center" textRotation="255"/>
    </xf>
    <xf numFmtId="0" fontId="0" fillId="0" borderId="151" xfId="0" applyBorder="1" applyAlignment="1">
      <alignment horizontal="center" vertical="center" textRotation="255"/>
    </xf>
    <xf numFmtId="0" fontId="0" fillId="0" borderId="109" xfId="0" applyBorder="1" applyAlignment="1">
      <alignment horizontal="center" vertical="center" textRotation="255"/>
    </xf>
    <xf numFmtId="0" fontId="0" fillId="0" borderId="0" xfId="0" applyAlignment="1">
      <alignment vertical="center"/>
    </xf>
    <xf numFmtId="0" fontId="0" fillId="0" borderId="38" xfId="0" applyBorder="1" applyAlignment="1">
      <alignment vertical="center"/>
    </xf>
    <xf numFmtId="0" fontId="0" fillId="0" borderId="85" xfId="0" applyBorder="1" applyAlignment="1">
      <alignment horizontal="center" vertical="center" textRotation="255"/>
    </xf>
    <xf numFmtId="0" fontId="0" fillId="0" borderId="196" xfId="0" applyBorder="1" applyAlignment="1">
      <alignment horizontal="center" vertical="center" textRotation="255"/>
    </xf>
    <xf numFmtId="49" fontId="1" fillId="0" borderId="55" xfId="0" applyNumberFormat="1" applyFont="1" applyBorder="1" applyAlignment="1">
      <alignment horizontal="left" vertical="center" wrapText="1"/>
    </xf>
    <xf numFmtId="49" fontId="0" fillId="0" borderId="156" xfId="0" applyNumberFormat="1" applyBorder="1" applyAlignment="1">
      <alignment horizontal="left" vertical="center" wrapText="1"/>
    </xf>
    <xf numFmtId="49" fontId="0" fillId="0" borderId="56" xfId="0" applyNumberFormat="1" applyBorder="1" applyAlignment="1">
      <alignment horizontal="left" vertical="center" wrapText="1"/>
    </xf>
    <xf numFmtId="49" fontId="0" fillId="0" borderId="86" xfId="0" applyNumberFormat="1" applyBorder="1" applyAlignment="1">
      <alignment horizontal="left" vertical="center" wrapText="1"/>
    </xf>
    <xf numFmtId="49" fontId="0" fillId="0" borderId="161" xfId="0" applyNumberFormat="1" applyBorder="1" applyAlignment="1">
      <alignment horizontal="left" vertical="center" wrapText="1"/>
    </xf>
    <xf numFmtId="49" fontId="0" fillId="0" borderId="87" xfId="0" applyNumberFormat="1" applyBorder="1" applyAlignment="1">
      <alignment horizontal="left" vertical="center" wrapText="1"/>
    </xf>
    <xf numFmtId="0" fontId="0" fillId="0" borderId="203" xfId="0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" fillId="0" borderId="45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0" fontId="1" fillId="0" borderId="74" xfId="0" applyFont="1" applyBorder="1" applyAlignment="1">
      <alignment vertical="center" shrinkToFit="1"/>
    </xf>
    <xf numFmtId="0" fontId="1" fillId="0" borderId="42" xfId="0" applyFont="1" applyBorder="1" applyAlignment="1">
      <alignment vertical="center" shrinkToFit="1"/>
    </xf>
    <xf numFmtId="0" fontId="1" fillId="0" borderId="191" xfId="0" applyFont="1" applyBorder="1" applyAlignment="1">
      <alignment vertical="center" shrinkToFit="1"/>
    </xf>
    <xf numFmtId="0" fontId="1" fillId="0" borderId="54" xfId="0" applyFont="1" applyBorder="1" applyAlignment="1">
      <alignment vertical="center" shrinkToFit="1"/>
    </xf>
    <xf numFmtId="0" fontId="1" fillId="0" borderId="73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163" xfId="0" applyFont="1" applyBorder="1" applyAlignment="1">
      <alignment horizontal="center" vertical="center" shrinkToFit="1"/>
    </xf>
    <xf numFmtId="0" fontId="1" fillId="0" borderId="164" xfId="0" applyFont="1" applyBorder="1" applyAlignment="1">
      <alignment horizontal="center" vertical="center" shrinkToFit="1"/>
    </xf>
    <xf numFmtId="0" fontId="1" fillId="0" borderId="165" xfId="0" applyFont="1" applyBorder="1" applyAlignment="1">
      <alignment horizontal="center" vertical="center" shrinkToFit="1"/>
    </xf>
    <xf numFmtId="0" fontId="1" fillId="0" borderId="197" xfId="0" applyFont="1" applyBorder="1" applyAlignment="1">
      <alignment horizontal="center" vertical="center" textRotation="255" shrinkToFit="1"/>
    </xf>
    <xf numFmtId="0" fontId="1" fillId="0" borderId="151" xfId="0" applyFont="1" applyBorder="1" applyAlignment="1">
      <alignment horizontal="center" vertical="center" textRotation="255" shrinkToFit="1"/>
    </xf>
    <xf numFmtId="0" fontId="1" fillId="0" borderId="109" xfId="0" applyFont="1" applyBorder="1" applyAlignment="1">
      <alignment horizontal="center" vertical="center" textRotation="255" shrinkToFit="1"/>
    </xf>
    <xf numFmtId="0" fontId="1" fillId="0" borderId="0" xfId="0" applyFont="1" applyAlignment="1">
      <alignment vertical="center" shrinkToFit="1"/>
    </xf>
    <xf numFmtId="0" fontId="1" fillId="0" borderId="38" xfId="0" applyFont="1" applyBorder="1" applyAlignment="1">
      <alignment vertical="center" shrinkToFit="1"/>
    </xf>
    <xf numFmtId="0" fontId="1" fillId="0" borderId="85" xfId="0" applyFont="1" applyBorder="1" applyAlignment="1">
      <alignment horizontal="center" vertical="center" textRotation="255" shrinkToFit="1"/>
    </xf>
    <xf numFmtId="0" fontId="1" fillId="0" borderId="88" xfId="0" applyFont="1" applyBorder="1" applyAlignment="1">
      <alignment horizontal="center" vertical="center" textRotation="255" shrinkToFit="1"/>
    </xf>
    <xf numFmtId="0" fontId="0" fillId="0" borderId="55" xfId="0" applyBorder="1" applyAlignment="1">
      <alignment horizontal="left" vertical="center" wrapText="1"/>
    </xf>
    <xf numFmtId="0" fontId="0" fillId="0" borderId="156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0" fontId="0" fillId="0" borderId="161" xfId="0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1" fillId="0" borderId="20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158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0" borderId="160" xfId="0" applyFont="1" applyBorder="1" applyAlignment="1">
      <alignment horizontal="center" vertical="center" shrinkToFit="1"/>
    </xf>
    <xf numFmtId="0" fontId="1" fillId="0" borderId="151" xfId="0" applyFont="1" applyBorder="1" applyAlignment="1">
      <alignment horizontal="center" vertical="center" textRotation="255"/>
    </xf>
    <xf numFmtId="0" fontId="1" fillId="0" borderId="109" xfId="0" applyFont="1" applyBorder="1" applyAlignment="1">
      <alignment horizontal="center" vertical="center" textRotation="255"/>
    </xf>
    <xf numFmtId="0" fontId="1" fillId="0" borderId="0" xfId="0" applyFont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74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0" fontId="0" fillId="0" borderId="172" xfId="0" applyBorder="1" applyAlignment="1">
      <alignment horizontal="left" vertical="center"/>
    </xf>
    <xf numFmtId="0" fontId="1" fillId="0" borderId="169" xfId="0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/>
    </xf>
    <xf numFmtId="0" fontId="1" fillId="0" borderId="192" xfId="0" applyFont="1" applyBorder="1" applyAlignment="1">
      <alignment vertical="center"/>
    </xf>
    <xf numFmtId="0" fontId="0" fillId="0" borderId="156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86" xfId="0" applyBorder="1" applyAlignment="1">
      <alignment vertical="center"/>
    </xf>
    <xf numFmtId="0" fontId="0" fillId="0" borderId="161" xfId="0" applyBorder="1" applyAlignment="1">
      <alignment vertical="center"/>
    </xf>
    <xf numFmtId="0" fontId="0" fillId="0" borderId="87" xfId="0" applyBorder="1" applyAlignment="1">
      <alignment vertical="center"/>
    </xf>
    <xf numFmtId="0" fontId="1" fillId="0" borderId="20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99" xfId="0" applyFont="1" applyBorder="1" applyAlignment="1">
      <alignment horizontal="center" vertical="center"/>
    </xf>
    <xf numFmtId="0" fontId="1" fillId="0" borderId="37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77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178" xfId="0" applyBorder="1" applyAlignment="1">
      <alignment vertical="center"/>
    </xf>
    <xf numFmtId="0" fontId="0" fillId="0" borderId="179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59" xfId="0" applyFont="1" applyBorder="1" applyAlignment="1">
      <alignment horizontal="center" vertical="center" wrapText="1"/>
    </xf>
    <xf numFmtId="0" fontId="1" fillId="0" borderId="213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1" fillId="0" borderId="177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0" fillId="0" borderId="169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0" fillId="0" borderId="192" xfId="0" applyBorder="1" applyAlignment="1">
      <alignment vertical="center"/>
    </xf>
    <xf numFmtId="0" fontId="0" fillId="0" borderId="176" xfId="0" applyBorder="1" applyAlignment="1">
      <alignment vertical="center"/>
    </xf>
    <xf numFmtId="0" fontId="0" fillId="0" borderId="217" xfId="0" applyBorder="1" applyAlignment="1">
      <alignment horizontal="center" vertical="center" wrapText="1"/>
    </xf>
    <xf numFmtId="0" fontId="0" fillId="0" borderId="219" xfId="0" applyBorder="1" applyAlignment="1">
      <alignment horizontal="center" vertical="center" wrapText="1"/>
    </xf>
    <xf numFmtId="0" fontId="0" fillId="0" borderId="218" xfId="0" applyBorder="1" applyAlignment="1">
      <alignment horizontal="center" vertical="center"/>
    </xf>
    <xf numFmtId="0" fontId="0" fillId="0" borderId="220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7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2" xfId="0" applyBorder="1" applyAlignment="1">
      <alignment horizontal="left" vertical="center"/>
    </xf>
    <xf numFmtId="0" fontId="0" fillId="0" borderId="2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202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55" xfId="0" applyBorder="1" applyAlignment="1">
      <alignment horizontal="left" vertical="top" wrapText="1"/>
    </xf>
    <xf numFmtId="0" fontId="0" fillId="0" borderId="156" xfId="0" applyBorder="1"/>
    <xf numFmtId="0" fontId="0" fillId="0" borderId="56" xfId="0" applyBorder="1"/>
    <xf numFmtId="0" fontId="0" fillId="0" borderId="86" xfId="0" applyBorder="1"/>
    <xf numFmtId="0" fontId="0" fillId="0" borderId="161" xfId="0" applyBorder="1"/>
    <xf numFmtId="0" fontId="0" fillId="0" borderId="87" xfId="0" applyBorder="1"/>
    <xf numFmtId="0" fontId="0" fillId="0" borderId="83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159" xfId="0" applyBorder="1" applyAlignment="1">
      <alignment horizontal="center" vertical="center" wrapText="1"/>
    </xf>
    <xf numFmtId="0" fontId="0" fillId="0" borderId="213" xfId="0" applyBorder="1" applyAlignment="1">
      <alignment horizontal="center" vertical="center" wrapText="1"/>
    </xf>
    <xf numFmtId="0" fontId="1" fillId="0" borderId="217" xfId="0" applyFont="1" applyBorder="1" applyAlignment="1">
      <alignment horizontal="center" vertical="center" wrapText="1"/>
    </xf>
    <xf numFmtId="0" fontId="1" fillId="0" borderId="219" xfId="0" applyFont="1" applyBorder="1" applyAlignment="1">
      <alignment horizontal="center" vertical="center" wrapText="1"/>
    </xf>
    <xf numFmtId="0" fontId="1" fillId="0" borderId="218" xfId="0" applyFont="1" applyBorder="1" applyAlignment="1">
      <alignment horizontal="center" vertical="center"/>
    </xf>
    <xf numFmtId="0" fontId="1" fillId="0" borderId="220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 wrapText="1"/>
    </xf>
    <xf numFmtId="0" fontId="1" fillId="0" borderId="202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top" wrapText="1"/>
    </xf>
    <xf numFmtId="0" fontId="1" fillId="0" borderId="156" xfId="0" applyFont="1" applyBorder="1" applyAlignment="1">
      <alignment vertical="top" wrapText="1"/>
    </xf>
    <xf numFmtId="0" fontId="1" fillId="0" borderId="56" xfId="0" applyFont="1" applyBorder="1" applyAlignment="1">
      <alignment vertical="top" wrapText="1"/>
    </xf>
    <xf numFmtId="0" fontId="1" fillId="0" borderId="86" xfId="0" applyFont="1" applyBorder="1" applyAlignment="1">
      <alignment vertical="top" wrapText="1"/>
    </xf>
    <xf numFmtId="0" fontId="1" fillId="0" borderId="161" xfId="0" applyFont="1" applyBorder="1" applyAlignment="1">
      <alignment vertical="top" wrapText="1"/>
    </xf>
    <xf numFmtId="0" fontId="1" fillId="0" borderId="87" xfId="0" applyFont="1" applyBorder="1" applyAlignment="1">
      <alignment vertical="top" wrapText="1"/>
    </xf>
    <xf numFmtId="0" fontId="1" fillId="0" borderId="83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172" xfId="0" applyFont="1" applyBorder="1" applyAlignment="1">
      <alignment vertical="center"/>
    </xf>
    <xf numFmtId="0" fontId="1" fillId="2" borderId="250" xfId="0" applyFont="1" applyFill="1" applyBorder="1" applyAlignment="1">
      <alignment vertical="center"/>
    </xf>
    <xf numFmtId="0" fontId="1" fillId="2" borderId="66" xfId="0" applyFont="1" applyFill="1" applyBorder="1" applyAlignment="1">
      <alignment vertical="center"/>
    </xf>
    <xf numFmtId="0" fontId="1" fillId="2" borderId="68" xfId="0" applyFont="1" applyFill="1" applyBorder="1" applyAlignment="1">
      <alignment vertical="center"/>
    </xf>
    <xf numFmtId="0" fontId="1" fillId="2" borderId="251" xfId="0" applyFont="1" applyFill="1" applyBorder="1" applyAlignment="1">
      <alignment vertical="center"/>
    </xf>
    <xf numFmtId="0" fontId="1" fillId="2" borderId="70" xfId="0" applyFont="1" applyFill="1" applyBorder="1" applyAlignment="1">
      <alignment vertical="center"/>
    </xf>
    <xf numFmtId="0" fontId="1" fillId="2" borderId="72" xfId="0" applyFont="1" applyFill="1" applyBorder="1" applyAlignment="1">
      <alignment vertical="center"/>
    </xf>
    <xf numFmtId="0" fontId="1" fillId="0" borderId="173" xfId="0" applyFont="1" applyBorder="1" applyAlignment="1">
      <alignment vertical="center"/>
    </xf>
    <xf numFmtId="0" fontId="1" fillId="0" borderId="18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2" borderId="249" xfId="0" applyFont="1" applyFill="1" applyBorder="1" applyAlignment="1">
      <alignment vertical="center"/>
    </xf>
    <xf numFmtId="0" fontId="0" fillId="0" borderId="74" xfId="0" applyBorder="1"/>
    <xf numFmtId="0" fontId="0" fillId="0" borderId="42" xfId="0" applyBorder="1"/>
    <xf numFmtId="0" fontId="1" fillId="0" borderId="168" xfId="0" applyFont="1" applyBorder="1" applyAlignment="1">
      <alignment horizontal="center" vertical="center"/>
    </xf>
    <xf numFmtId="0" fontId="1" fillId="0" borderId="181" xfId="0" applyFont="1" applyBorder="1" applyAlignment="1">
      <alignment horizontal="center" vertical="center"/>
    </xf>
    <xf numFmtId="0" fontId="1" fillId="0" borderId="182" xfId="0" applyFont="1" applyBorder="1" applyAlignment="1">
      <alignment horizontal="center" vertical="center"/>
    </xf>
    <xf numFmtId="0" fontId="1" fillId="0" borderId="24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4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252" xfId="0" applyFont="1" applyBorder="1" applyAlignment="1">
      <alignment horizontal="center" vertical="center" textRotation="255"/>
    </xf>
    <xf numFmtId="0" fontId="1" fillId="0" borderId="253" xfId="0" applyFont="1" applyBorder="1" applyAlignment="1">
      <alignment horizontal="left" vertical="center"/>
    </xf>
    <xf numFmtId="0" fontId="1" fillId="0" borderId="254" xfId="0" applyFont="1" applyBorder="1" applyAlignment="1">
      <alignment horizontal="left" vertical="center"/>
    </xf>
    <xf numFmtId="0" fontId="1" fillId="0" borderId="248" xfId="0" applyFont="1" applyBorder="1" applyAlignment="1">
      <alignment horizontal="left" vertical="center"/>
    </xf>
    <xf numFmtId="0" fontId="1" fillId="0" borderId="74" xfId="0" applyFont="1" applyBorder="1" applyAlignment="1">
      <alignment horizontal="left" vertical="center"/>
    </xf>
    <xf numFmtId="0" fontId="1" fillId="2" borderId="249" xfId="0" applyFont="1" applyFill="1" applyBorder="1" applyAlignment="1">
      <alignment horizontal="center" vertical="center" textRotation="255"/>
    </xf>
    <xf numFmtId="0" fontId="1" fillId="2" borderId="250" xfId="0" applyFont="1" applyFill="1" applyBorder="1" applyAlignment="1">
      <alignment horizontal="left" vertical="center"/>
    </xf>
    <xf numFmtId="0" fontId="1" fillId="2" borderId="66" xfId="0" applyFont="1" applyFill="1" applyBorder="1" applyAlignment="1">
      <alignment horizontal="left" vertical="center"/>
    </xf>
    <xf numFmtId="0" fontId="1" fillId="2" borderId="68" xfId="0" applyFont="1" applyFill="1" applyBorder="1" applyAlignment="1">
      <alignment horizontal="left" vertical="center"/>
    </xf>
    <xf numFmtId="0" fontId="1" fillId="2" borderId="251" xfId="0" applyFont="1" applyFill="1" applyBorder="1" applyAlignment="1">
      <alignment horizontal="left" vertical="center"/>
    </xf>
    <xf numFmtId="0" fontId="1" fillId="2" borderId="70" xfId="0" applyFont="1" applyFill="1" applyBorder="1" applyAlignment="1">
      <alignment horizontal="left" vertical="center"/>
    </xf>
    <xf numFmtId="0" fontId="1" fillId="2" borderId="72" xfId="0" applyFont="1" applyFill="1" applyBorder="1" applyAlignment="1">
      <alignment horizontal="left" vertical="center"/>
    </xf>
    <xf numFmtId="0" fontId="1" fillId="2" borderId="250" xfId="0" applyFont="1" applyFill="1" applyBorder="1" applyAlignment="1">
      <alignment horizontal="center" vertical="center" textRotation="255"/>
    </xf>
    <xf numFmtId="0" fontId="1" fillId="2" borderId="249" xfId="0" applyFont="1" applyFill="1" applyBorder="1" applyAlignment="1">
      <alignment horizontal="left" vertical="center"/>
    </xf>
    <xf numFmtId="0" fontId="1" fillId="2" borderId="65" xfId="0" applyFont="1" applyFill="1" applyBorder="1" applyAlignment="1">
      <alignment horizontal="left" vertical="center"/>
    </xf>
    <xf numFmtId="0" fontId="1" fillId="0" borderId="47" xfId="0" applyFont="1" applyBorder="1" applyAlignment="1">
      <alignment horizontal="center" vertical="center" wrapText="1"/>
    </xf>
  </cellXfs>
  <cellStyles count="3">
    <cellStyle name="パーセント 2" xfId="2" xr:uid="{57D99732-7DD7-4E9B-8826-F77293D0BA8C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図１　年次別発生状況（</a:t>
            </a:r>
            <a:r>
              <a:rPr lang="ja-JP" altLang="en-US"/>
              <a:t>平成６</a:t>
            </a:r>
            <a:r>
              <a:rPr lang="ja-JP"/>
              <a:t>年～</a:t>
            </a:r>
            <a:r>
              <a:rPr lang="ja-JP" altLang="en-US"/>
              <a:t>令和５年</a:t>
            </a:r>
            <a:r>
              <a:rPr lang="ja-JP"/>
              <a:t>）</a:t>
            </a:r>
          </a:p>
        </c:rich>
      </c:tx>
      <c:layout>
        <c:manualLayout>
          <c:xMode val="edge"/>
          <c:yMode val="edge"/>
          <c:x val="3.5902245552639253E-2"/>
          <c:y val="5.2782683932464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0163302571664"/>
          <c:y val="0.21142901932184821"/>
          <c:w val="0.80669055052173377"/>
          <c:h val="0.666667906748338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'図１(R5)'!$A$3</c:f>
              <c:strCache>
                <c:ptCount val="1"/>
                <c:pt idx="0">
                  <c:v>患者数（人）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7659815812654579E-5"/>
                  <c:y val="1.1907576578453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87F-4A1F-8FB7-D24FC16A7667}"/>
                </c:ext>
              </c:extLst>
            </c:dLbl>
            <c:dLbl>
              <c:idx val="7"/>
              <c:layout>
                <c:manualLayout>
                  <c:x val="0"/>
                  <c:y val="-7.4227710353733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7F-4A1F-8FB7-D24FC16A7667}"/>
                </c:ext>
              </c:extLst>
            </c:dLbl>
            <c:dLbl>
              <c:idx val="17"/>
              <c:layout>
                <c:manualLayout>
                  <c:x val="8.5682701663289101E-3"/>
                  <c:y val="4.9516492891069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26-46CB-AA0B-10145BA450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'図１(R5)'!$B$2:$AE$2</c:f>
              <c:strCache>
                <c:ptCount val="3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</c:strCache>
            </c:strRef>
          </c:cat>
          <c:val>
            <c:numRef>
              <c:f>'図１(R5)'!$B$3:$AE$3</c:f>
              <c:numCache>
                <c:formatCode>#,##0_);[Red]\(#,##0\)</c:formatCode>
                <c:ptCount val="30"/>
                <c:pt idx="0">
                  <c:v>71</c:v>
                </c:pt>
                <c:pt idx="1">
                  <c:v>366</c:v>
                </c:pt>
                <c:pt idx="2">
                  <c:v>1357</c:v>
                </c:pt>
                <c:pt idx="3">
                  <c:v>454</c:v>
                </c:pt>
                <c:pt idx="4">
                  <c:v>2348</c:v>
                </c:pt>
                <c:pt idx="5">
                  <c:v>329</c:v>
                </c:pt>
                <c:pt idx="6">
                  <c:v>276</c:v>
                </c:pt>
                <c:pt idx="7">
                  <c:v>611</c:v>
                </c:pt>
                <c:pt idx="8">
                  <c:v>490</c:v>
                </c:pt>
                <c:pt idx="9">
                  <c:v>778</c:v>
                </c:pt>
                <c:pt idx="10">
                  <c:v>228</c:v>
                </c:pt>
                <c:pt idx="11">
                  <c:v>390</c:v>
                </c:pt>
                <c:pt idx="12">
                  <c:v>593</c:v>
                </c:pt>
                <c:pt idx="13">
                  <c:v>1249</c:v>
                </c:pt>
                <c:pt idx="14">
                  <c:v>387</c:v>
                </c:pt>
                <c:pt idx="15">
                  <c:v>519</c:v>
                </c:pt>
                <c:pt idx="16">
                  <c:v>713</c:v>
                </c:pt>
                <c:pt idx="17">
                  <c:v>1166</c:v>
                </c:pt>
                <c:pt idx="18">
                  <c:v>659</c:v>
                </c:pt>
                <c:pt idx="19">
                  <c:v>620</c:v>
                </c:pt>
                <c:pt idx="20">
                  <c:v>165</c:v>
                </c:pt>
                <c:pt idx="21">
                  <c:v>747</c:v>
                </c:pt>
                <c:pt idx="22">
                  <c:v>458</c:v>
                </c:pt>
                <c:pt idx="23">
                  <c:v>398</c:v>
                </c:pt>
                <c:pt idx="24">
                  <c:v>144</c:v>
                </c:pt>
                <c:pt idx="25" formatCode="General">
                  <c:v>86</c:v>
                </c:pt>
                <c:pt idx="26">
                  <c:v>332</c:v>
                </c:pt>
                <c:pt idx="27">
                  <c:v>110</c:v>
                </c:pt>
                <c:pt idx="28" formatCode="General">
                  <c:v>185</c:v>
                </c:pt>
                <c:pt idx="29" formatCode="General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F-4A1F-8FB7-D24FC16A76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165366736"/>
        <c:axId val="165371216"/>
      </c:barChart>
      <c:lineChart>
        <c:grouping val="standard"/>
        <c:varyColors val="0"/>
        <c:ser>
          <c:idx val="0"/>
          <c:order val="1"/>
          <c:tx>
            <c:strRef>
              <c:f>'図１(R5)'!$A$4</c:f>
              <c:strCache>
                <c:ptCount val="1"/>
                <c:pt idx="0">
                  <c:v>事件数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3.7171562293629237E-2"/>
                  <c:y val="-3.2475996197757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7F-4A1F-8FB7-D24FC16A7667}"/>
                </c:ext>
              </c:extLst>
            </c:dLbl>
            <c:dLbl>
              <c:idx val="2"/>
              <c:layout>
                <c:manualLayout>
                  <c:x val="-1.579339089516724E-2"/>
                  <c:y val="-4.2447526163813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7F-4A1F-8FB7-D24FC16A7667}"/>
                </c:ext>
              </c:extLst>
            </c:dLbl>
            <c:dLbl>
              <c:idx val="3"/>
              <c:layout>
                <c:manualLayout>
                  <c:x val="-2.3091825431727837E-2"/>
                  <c:y val="3.0869049540666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7F-4A1F-8FB7-D24FC16A7667}"/>
                </c:ext>
              </c:extLst>
            </c:dLbl>
            <c:dLbl>
              <c:idx val="4"/>
              <c:layout>
                <c:manualLayout>
                  <c:x val="-4.0532640555331879E-2"/>
                  <c:y val="-1.1685112535002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7F-4A1F-8FB7-D24FC16A7667}"/>
                </c:ext>
              </c:extLst>
            </c:dLbl>
            <c:dLbl>
              <c:idx val="5"/>
              <c:layout>
                <c:manualLayout>
                  <c:x val="-1.3043479749341521E-2"/>
                  <c:y val="2.4371431566142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7F-4A1F-8FB7-D24FC16A7667}"/>
                </c:ext>
              </c:extLst>
            </c:dLbl>
            <c:dLbl>
              <c:idx val="6"/>
              <c:layout>
                <c:manualLayout>
                  <c:x val="-2.1739132915569202E-2"/>
                  <c:y val="-3.7484993728635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7F-4A1F-8FB7-D24FC16A7667}"/>
                </c:ext>
              </c:extLst>
            </c:dLbl>
            <c:dLbl>
              <c:idx val="7"/>
              <c:layout>
                <c:manualLayout>
                  <c:x val="-3.0212485229010634E-2"/>
                  <c:y val="2.1897206879907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7F-4A1F-8FB7-D24FC16A7667}"/>
                </c:ext>
              </c:extLst>
            </c:dLbl>
            <c:dLbl>
              <c:idx val="8"/>
              <c:layout>
                <c:manualLayout>
                  <c:x val="-3.7378460155913333E-2"/>
                  <c:y val="-3.0977050080288181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7F-4A1F-8FB7-D24FC16A7667}"/>
                </c:ext>
              </c:extLst>
            </c:dLbl>
            <c:dLbl>
              <c:idx val="9"/>
              <c:layout>
                <c:manualLayout>
                  <c:x val="-1.1594204221636961E-2"/>
                  <c:y val="-3.0062222693261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7F-4A1F-8FB7-D24FC16A7667}"/>
                </c:ext>
              </c:extLst>
            </c:dLbl>
            <c:dLbl>
              <c:idx val="10"/>
              <c:layout>
                <c:manualLayout>
                  <c:x val="-2.1739132915569202E-2"/>
                  <c:y val="2.6845688577933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7F-4A1F-8FB7-D24FC16A7667}"/>
                </c:ext>
              </c:extLst>
            </c:dLbl>
            <c:dLbl>
              <c:idx val="11"/>
              <c:layout>
                <c:manualLayout>
                  <c:x val="-4.3478265831138401E-3"/>
                  <c:y val="-2.5113708669679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7F-4A1F-8FB7-D24FC16A7667}"/>
                </c:ext>
              </c:extLst>
            </c:dLbl>
            <c:dLbl>
              <c:idx val="12"/>
              <c:layout>
                <c:manualLayout>
                  <c:x val="-2.0204925585922993E-2"/>
                  <c:y val="3.1798945883541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7F-4A1F-8FB7-D24FC16A7667}"/>
                </c:ext>
              </c:extLst>
            </c:dLbl>
            <c:dLbl>
              <c:idx val="13"/>
              <c:layout>
                <c:manualLayout>
                  <c:x val="-2.318840844327387E-2"/>
                  <c:y val="-3.2536479705052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7F-4A1F-8FB7-D24FC16A7667}"/>
                </c:ext>
              </c:extLst>
            </c:dLbl>
            <c:dLbl>
              <c:idx val="14"/>
              <c:layout>
                <c:manualLayout>
                  <c:x val="-5.7971021108185602E-3"/>
                  <c:y val="-7.79390958714196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7F-4A1F-8FB7-D24FC16A7667}"/>
                </c:ext>
              </c:extLst>
            </c:dLbl>
            <c:dLbl>
              <c:idx val="15"/>
              <c:layout>
                <c:manualLayout>
                  <c:x val="-4.618578730877268E-2"/>
                  <c:y val="-3.2531750988965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87F-4A1F-8FB7-D24FC16A7667}"/>
                </c:ext>
              </c:extLst>
            </c:dLbl>
            <c:dLbl>
              <c:idx val="16"/>
              <c:layout>
                <c:manualLayout>
                  <c:x val="-2.1420675415822536E-2"/>
                  <c:y val="-6.721863909962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26-46CB-AA0B-10145BA4500F}"/>
                </c:ext>
              </c:extLst>
            </c:dLbl>
            <c:dLbl>
              <c:idx val="17"/>
              <c:layout>
                <c:manualLayout>
                  <c:x val="-2.3061015641366048E-2"/>
                  <c:y val="-6.47174713681601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7F-4A1F-8FB7-D24FC16A7667}"/>
                </c:ext>
              </c:extLst>
            </c:dLbl>
            <c:dLbl>
              <c:idx val="18"/>
              <c:layout>
                <c:manualLayout>
                  <c:x val="-3.9130439248024562E-2"/>
                  <c:y val="-5.31965257535095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87F-4A1F-8FB7-D24FC16A7667}"/>
                </c:ext>
              </c:extLst>
            </c:dLbl>
            <c:dLbl>
              <c:idx val="19"/>
              <c:layout>
                <c:manualLayout>
                  <c:x val="-3.0434786081796884E-2"/>
                  <c:y val="-3.9959250740426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7F-4A1F-8FB7-D24FC16A7667}"/>
                </c:ext>
              </c:extLst>
            </c:dLbl>
            <c:dLbl>
              <c:idx val="20"/>
              <c:layout>
                <c:manualLayout>
                  <c:x val="-4.4715238263690754E-2"/>
                  <c:y val="-3.2536429712703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87F-4A1F-8FB7-D24FC16A7667}"/>
                </c:ext>
              </c:extLst>
            </c:dLbl>
            <c:dLbl>
              <c:idx val="22"/>
              <c:layout>
                <c:manualLayout>
                  <c:x val="-2.898551055409333E-3"/>
                  <c:y val="-2.8453955635597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7F-4A1F-8FB7-D24FC16A7667}"/>
                </c:ext>
              </c:extLst>
            </c:dLbl>
            <c:dLbl>
              <c:idx val="23"/>
              <c:layout>
                <c:manualLayout>
                  <c:x val="-1.6005686092989121E-2"/>
                  <c:y val="-4.2438168716337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7F-4A1F-8FB7-D24FC16A7667}"/>
                </c:ext>
              </c:extLst>
            </c:dLbl>
            <c:dLbl>
              <c:idx val="25"/>
              <c:layout>
                <c:manualLayout>
                  <c:x val="-4.4327866994358853E-3"/>
                  <c:y val="-3.748495985265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87F-4A1F-8FB7-D24FC16A7667}"/>
                </c:ext>
              </c:extLst>
            </c:dLbl>
            <c:dLbl>
              <c:idx val="26"/>
              <c:layout>
                <c:manualLayout>
                  <c:x val="-1.3043479749341521E-2"/>
                  <c:y val="-3.995925074042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87F-4A1F-8FB7-D24FC16A7667}"/>
                </c:ext>
              </c:extLst>
            </c:dLbl>
            <c:dLbl>
              <c:idx val="27"/>
              <c:layout>
                <c:manualLayout>
                  <c:x val="-3.5321737982523201E-2"/>
                  <c:y val="-2.4520216375377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87F-4A1F-8FB7-D24FC16A7667}"/>
                </c:ext>
              </c:extLst>
            </c:dLbl>
            <c:dLbl>
              <c:idx val="28"/>
              <c:layout>
                <c:manualLayout>
                  <c:x val="-3.0669684526862258E-2"/>
                  <c:y val="-4.4909314637153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87F-4A1F-8FB7-D24FC16A7667}"/>
                </c:ext>
              </c:extLst>
            </c:dLbl>
            <c:dLbl>
              <c:idx val="29"/>
              <c:layout>
                <c:manualLayout>
                  <c:x val="-3.0606040945311941E-2"/>
                  <c:y val="-2.7623964734899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87F-4A1F-8FB7-D24FC16A7667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'図１(R5)'!$B$2:$AE$2</c:f>
              <c:strCache>
                <c:ptCount val="30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元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</c:strCache>
            </c:strRef>
          </c:cat>
          <c:val>
            <c:numRef>
              <c:f>'図１(R5)'!$B$4:$AE$4</c:f>
              <c:numCache>
                <c:formatCode>General</c:formatCode>
                <c:ptCount val="30"/>
                <c:pt idx="0">
                  <c:v>5</c:v>
                </c:pt>
                <c:pt idx="1">
                  <c:v>13</c:v>
                </c:pt>
                <c:pt idx="2">
                  <c:v>18</c:v>
                </c:pt>
                <c:pt idx="3">
                  <c:v>13</c:v>
                </c:pt>
                <c:pt idx="4">
                  <c:v>23</c:v>
                </c:pt>
                <c:pt idx="5">
                  <c:v>13</c:v>
                </c:pt>
                <c:pt idx="6">
                  <c:v>23</c:v>
                </c:pt>
                <c:pt idx="7">
                  <c:v>19</c:v>
                </c:pt>
                <c:pt idx="8">
                  <c:v>14</c:v>
                </c:pt>
                <c:pt idx="9">
                  <c:v>20</c:v>
                </c:pt>
                <c:pt idx="10">
                  <c:v>12</c:v>
                </c:pt>
                <c:pt idx="11">
                  <c:v>17</c:v>
                </c:pt>
                <c:pt idx="12">
                  <c:v>16</c:v>
                </c:pt>
                <c:pt idx="13">
                  <c:v>25</c:v>
                </c:pt>
                <c:pt idx="14">
                  <c:v>26</c:v>
                </c:pt>
                <c:pt idx="15">
                  <c:v>19</c:v>
                </c:pt>
                <c:pt idx="16">
                  <c:v>12</c:v>
                </c:pt>
                <c:pt idx="17">
                  <c:v>18</c:v>
                </c:pt>
                <c:pt idx="18">
                  <c:v>24</c:v>
                </c:pt>
                <c:pt idx="19">
                  <c:v>24</c:v>
                </c:pt>
                <c:pt idx="20">
                  <c:v>14</c:v>
                </c:pt>
                <c:pt idx="21">
                  <c:v>25</c:v>
                </c:pt>
                <c:pt idx="22">
                  <c:v>24</c:v>
                </c:pt>
                <c:pt idx="23">
                  <c:v>15</c:v>
                </c:pt>
                <c:pt idx="24">
                  <c:v>10</c:v>
                </c:pt>
                <c:pt idx="25">
                  <c:v>5</c:v>
                </c:pt>
                <c:pt idx="26">
                  <c:v>19</c:v>
                </c:pt>
                <c:pt idx="27">
                  <c:v>7</c:v>
                </c:pt>
                <c:pt idx="28">
                  <c:v>11</c:v>
                </c:pt>
                <c:pt idx="2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87F-4A1F-8FB7-D24FC16A76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755432"/>
        <c:axId val="107755816"/>
      </c:lineChart>
      <c:catAx>
        <c:axId val="165366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537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371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ja-JP"/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8.0604534005037795E-2"/>
              <c:y val="0.13523829521309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5366736"/>
        <c:crosses val="autoZero"/>
        <c:crossBetween val="between"/>
      </c:valAx>
      <c:catAx>
        <c:axId val="107755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755816"/>
        <c:crosses val="autoZero"/>
        <c:auto val="0"/>
        <c:lblAlgn val="ctr"/>
        <c:lblOffset val="100"/>
        <c:noMultiLvlLbl val="0"/>
      </c:catAx>
      <c:valAx>
        <c:axId val="10775581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7755432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527622078754007"/>
          <c:y val="0.1549303835729795"/>
          <c:w val="0.22778582909694431"/>
          <c:h val="8.1475693916638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196295</xdr:colOff>
      <xdr:row>7</xdr:row>
      <xdr:rowOff>8453</xdr:rowOff>
    </xdr:from>
    <xdr:to>
      <xdr:col>28</xdr:col>
      <xdr:colOff>32658</xdr:colOff>
      <xdr:row>43</xdr:row>
      <xdr:rowOff>32657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FF8FC30D-19E3-4E78-A20D-56527574A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0.02184</cdr:x>
      <cdr:y>0.45273</cdr:y>
    </cdr:from>
    <cdr:to>
      <cdr:x>0.05368</cdr:x>
      <cdr:y>0.56383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098" y="2278123"/>
          <a:ext cx="264029" cy="5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患者数</a:t>
          </a:r>
        </a:p>
      </cdr:txBody>
    </cdr:sp>
  </cdr:relSizeAnchor>
  <cdr:relSizeAnchor xmlns:cdr="http://schemas.openxmlformats.org/drawingml/2006/chartDrawing">
    <cdr:from>
      <cdr:x>0.94262</cdr:x>
      <cdr:y>0.4729</cdr:y>
    </cdr:from>
    <cdr:to>
      <cdr:x>0.96632</cdr:x>
      <cdr:y>0.58327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7386" y="2379657"/>
          <a:ext cx="206355" cy="555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事件数</a:t>
          </a:r>
        </a:p>
      </cdr:txBody>
    </cdr:sp>
  </cdr:relSizeAnchor>
  <cdr:relSizeAnchor xmlns:cdr="http://schemas.openxmlformats.org/drawingml/2006/chartDrawing">
    <cdr:from>
      <cdr:x>0.79651</cdr:x>
      <cdr:y>0.93085</cdr:y>
    </cdr:from>
    <cdr:to>
      <cdr:x>0.84588</cdr:x>
      <cdr:y>0.96862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4685" y="4591724"/>
          <a:ext cx="458964" cy="1863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  <cdr:relSizeAnchor xmlns:cdr="http://schemas.openxmlformats.org/drawingml/2006/chartDrawing">
    <cdr:from>
      <cdr:x>0.0974</cdr:x>
      <cdr:y>0.92127</cdr:y>
    </cdr:from>
    <cdr:to>
      <cdr:x>0.14678</cdr:x>
      <cdr:y>0.95904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3524" y="4728759"/>
          <a:ext cx="432717" cy="193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1609725</xdr:rowOff>
    </xdr:from>
    <xdr:to>
      <xdr:col>4</xdr:col>
      <xdr:colOff>409575</xdr:colOff>
      <xdr:row>3</xdr:row>
      <xdr:rowOff>1847850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C4752-B007-40E5-B0F6-1EC3C1EBBD90}"/>
            </a:ext>
          </a:extLst>
        </xdr:cNvPr>
        <xdr:cNvSpPr txBox="1"/>
      </xdr:nvSpPr>
      <xdr:spPr>
        <a:xfrm>
          <a:off x="201930" y="2105025"/>
          <a:ext cx="72580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原因食品</a:t>
          </a:r>
        </a:p>
      </xdr:txBody>
    </xdr:sp>
    <xdr:clientData/>
  </xdr:twoCellAnchor>
  <xdr:twoCellAnchor>
    <xdr:from>
      <xdr:col>4</xdr:col>
      <xdr:colOff>19050</xdr:colOff>
      <xdr:row>3</xdr:row>
      <xdr:rowOff>57150</xdr:rowOff>
    </xdr:from>
    <xdr:to>
      <xdr:col>4</xdr:col>
      <xdr:colOff>714375</xdr:colOff>
      <xdr:row>3</xdr:row>
      <xdr:rowOff>295275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B415D1-8377-4E4A-9AE8-F9BC0E7EAD2C}"/>
            </a:ext>
          </a:extLst>
        </xdr:cNvPr>
        <xdr:cNvSpPr txBox="1"/>
      </xdr:nvSpPr>
      <xdr:spPr>
        <a:xfrm>
          <a:off x="537210" y="552450"/>
          <a:ext cx="69532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病因物質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0</xdr:row>
      <xdr:rowOff>0</xdr:rowOff>
    </xdr:from>
    <xdr:to>
      <xdr:col>11</xdr:col>
      <xdr:colOff>499</xdr:colOff>
      <xdr:row>61</xdr:row>
      <xdr:rowOff>9870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26EB45C-06DF-5F02-05EC-E4F1B6A39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0"/>
          <a:ext cx="5761219" cy="837663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3840-9250-4F17-9A20-E73FECD1A6C6}">
  <sheetPr>
    <pageSetUpPr fitToPage="1"/>
  </sheetPr>
  <dimension ref="A1:AE31"/>
  <sheetViews>
    <sheetView showZeros="0" topLeftCell="A8" zoomScale="70" zoomScaleNormal="70" workbookViewId="0">
      <selection activeCell="AE24" sqref="AE24"/>
    </sheetView>
  </sheetViews>
  <sheetFormatPr defaultRowHeight="10.8" x14ac:dyDescent="0.15"/>
  <cols>
    <col min="1" max="1" width="13.625" customWidth="1"/>
    <col min="2" max="31" width="5.625" customWidth="1"/>
    <col min="32" max="33" width="7.625" customWidth="1"/>
  </cols>
  <sheetData>
    <row r="1" spans="1:31" s="1" customFormat="1" ht="12.6" thickBot="1" x14ac:dyDescent="0.2">
      <c r="A1" s="657" t="s">
        <v>179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 t="s">
        <v>180</v>
      </c>
      <c r="AB1" s="657"/>
      <c r="AC1" s="657"/>
      <c r="AD1" s="657"/>
      <c r="AE1" s="657"/>
    </row>
    <row r="2" spans="1:31" s="655" customFormat="1" ht="24.75" customHeight="1" thickBot="1" x14ac:dyDescent="0.2">
      <c r="A2" s="658" t="s">
        <v>0</v>
      </c>
      <c r="B2" s="659" t="s">
        <v>181</v>
      </c>
      <c r="C2" s="660" t="s">
        <v>182</v>
      </c>
      <c r="D2" s="660" t="s">
        <v>183</v>
      </c>
      <c r="E2" s="660" t="s">
        <v>184</v>
      </c>
      <c r="F2" s="660" t="s">
        <v>185</v>
      </c>
      <c r="G2" s="660" t="s">
        <v>186</v>
      </c>
      <c r="H2" s="660" t="s">
        <v>187</v>
      </c>
      <c r="I2" s="660" t="s">
        <v>188</v>
      </c>
      <c r="J2" s="660" t="s">
        <v>189</v>
      </c>
      <c r="K2" s="660" t="s">
        <v>190</v>
      </c>
      <c r="L2" s="660" t="s">
        <v>191</v>
      </c>
      <c r="M2" s="660" t="s">
        <v>192</v>
      </c>
      <c r="N2" s="660" t="s">
        <v>193</v>
      </c>
      <c r="O2" s="660" t="s">
        <v>194</v>
      </c>
      <c r="P2" s="660" t="s">
        <v>195</v>
      </c>
      <c r="Q2" s="660" t="s">
        <v>196</v>
      </c>
      <c r="R2" s="660" t="s">
        <v>197</v>
      </c>
      <c r="S2" s="660" t="s">
        <v>198</v>
      </c>
      <c r="T2" s="660" t="s">
        <v>199</v>
      </c>
      <c r="U2" s="660" t="s">
        <v>200</v>
      </c>
      <c r="V2" s="660" t="s">
        <v>201</v>
      </c>
      <c r="W2" s="660" t="s">
        <v>202</v>
      </c>
      <c r="X2" s="660" t="s">
        <v>203</v>
      </c>
      <c r="Y2" s="660" t="s">
        <v>204</v>
      </c>
      <c r="Z2" s="660" t="s">
        <v>205</v>
      </c>
      <c r="AA2" s="660" t="s">
        <v>206</v>
      </c>
      <c r="AB2" s="660">
        <v>2</v>
      </c>
      <c r="AC2" s="660">
        <v>3</v>
      </c>
      <c r="AD2" s="661">
        <v>4</v>
      </c>
      <c r="AE2" s="662">
        <v>5</v>
      </c>
    </row>
    <row r="3" spans="1:31" s="1" customFormat="1" ht="12" x14ac:dyDescent="0.15">
      <c r="A3" s="663" t="s">
        <v>1</v>
      </c>
      <c r="B3" s="664">
        <v>71</v>
      </c>
      <c r="C3" s="664">
        <v>366</v>
      </c>
      <c r="D3" s="664">
        <v>1357</v>
      </c>
      <c r="E3" s="664">
        <v>454</v>
      </c>
      <c r="F3" s="664">
        <v>2348</v>
      </c>
      <c r="G3" s="664">
        <v>329</v>
      </c>
      <c r="H3" s="664">
        <v>276</v>
      </c>
      <c r="I3" s="664">
        <v>611</v>
      </c>
      <c r="J3" s="664">
        <v>490</v>
      </c>
      <c r="K3" s="664">
        <v>778</v>
      </c>
      <c r="L3" s="664">
        <v>228</v>
      </c>
      <c r="M3" s="664">
        <v>390</v>
      </c>
      <c r="N3" s="664">
        <v>593</v>
      </c>
      <c r="O3" s="664">
        <v>1249</v>
      </c>
      <c r="P3" s="664">
        <v>387</v>
      </c>
      <c r="Q3" s="664">
        <v>519</v>
      </c>
      <c r="R3" s="664">
        <v>713</v>
      </c>
      <c r="S3" s="664">
        <v>1166</v>
      </c>
      <c r="T3" s="665">
        <v>659</v>
      </c>
      <c r="U3" s="665">
        <v>620</v>
      </c>
      <c r="V3" s="664">
        <v>165</v>
      </c>
      <c r="W3" s="664">
        <v>747</v>
      </c>
      <c r="X3" s="664">
        <v>458</v>
      </c>
      <c r="Y3" s="664">
        <v>398</v>
      </c>
      <c r="Z3" s="664">
        <v>144</v>
      </c>
      <c r="AA3" s="666">
        <v>86</v>
      </c>
      <c r="AB3" s="667">
        <v>332</v>
      </c>
      <c r="AC3" s="667">
        <v>110</v>
      </c>
      <c r="AD3" s="666">
        <v>185</v>
      </c>
      <c r="AE3" s="668">
        <v>530</v>
      </c>
    </row>
    <row r="4" spans="1:31" s="1" customFormat="1" ht="12.6" thickBot="1" x14ac:dyDescent="0.2">
      <c r="A4" s="669" t="s">
        <v>2</v>
      </c>
      <c r="B4" s="670">
        <v>5</v>
      </c>
      <c r="C4" s="670">
        <v>13</v>
      </c>
      <c r="D4" s="670">
        <v>18</v>
      </c>
      <c r="E4" s="670">
        <v>13</v>
      </c>
      <c r="F4" s="670">
        <v>23</v>
      </c>
      <c r="G4" s="670">
        <v>13</v>
      </c>
      <c r="H4" s="670">
        <v>23</v>
      </c>
      <c r="I4" s="670">
        <v>19</v>
      </c>
      <c r="J4" s="670">
        <v>14</v>
      </c>
      <c r="K4" s="670">
        <v>20</v>
      </c>
      <c r="L4" s="670">
        <v>12</v>
      </c>
      <c r="M4" s="670">
        <v>17</v>
      </c>
      <c r="N4" s="670">
        <v>16</v>
      </c>
      <c r="O4" s="670">
        <v>25</v>
      </c>
      <c r="P4" s="670">
        <v>26</v>
      </c>
      <c r="Q4" s="670">
        <v>19</v>
      </c>
      <c r="R4" s="670">
        <v>12</v>
      </c>
      <c r="S4" s="670">
        <v>18</v>
      </c>
      <c r="T4" s="671">
        <v>24</v>
      </c>
      <c r="U4" s="671">
        <v>24</v>
      </c>
      <c r="V4" s="670">
        <v>14</v>
      </c>
      <c r="W4" s="670">
        <v>25</v>
      </c>
      <c r="X4" s="670">
        <v>24</v>
      </c>
      <c r="Y4" s="670">
        <v>15</v>
      </c>
      <c r="Z4" s="670">
        <v>10</v>
      </c>
      <c r="AA4" s="670">
        <v>5</v>
      </c>
      <c r="AB4" s="671">
        <v>19</v>
      </c>
      <c r="AC4" s="671">
        <v>7</v>
      </c>
      <c r="AD4" s="670">
        <v>11</v>
      </c>
      <c r="AE4" s="672">
        <v>21</v>
      </c>
    </row>
    <row r="5" spans="1:31" x14ac:dyDescent="0.15">
      <c r="A5" s="2"/>
    </row>
    <row r="6" spans="1:31" x14ac:dyDescent="0.15">
      <c r="A6" s="2"/>
    </row>
    <row r="7" spans="1:31" x14ac:dyDescent="0.15">
      <c r="A7" s="2"/>
    </row>
    <row r="8" spans="1:31" ht="12" x14ac:dyDescent="0.15">
      <c r="A8" s="656"/>
    </row>
    <row r="9" spans="1:31" x14ac:dyDescent="0.15">
      <c r="A9" s="2"/>
    </row>
    <row r="10" spans="1:31" x14ac:dyDescent="0.15">
      <c r="A10" s="2"/>
    </row>
    <row r="11" spans="1:31" x14ac:dyDescent="0.15">
      <c r="A11" s="2"/>
    </row>
    <row r="12" spans="1:31" x14ac:dyDescent="0.15">
      <c r="A12" s="2"/>
    </row>
    <row r="13" spans="1:31" x14ac:dyDescent="0.15">
      <c r="A13" s="2"/>
    </row>
    <row r="14" spans="1:31" x14ac:dyDescent="0.15">
      <c r="A14" s="2"/>
    </row>
    <row r="15" spans="1:31" x14ac:dyDescent="0.15">
      <c r="A15" s="2"/>
    </row>
    <row r="16" spans="1:31" x14ac:dyDescent="0.15">
      <c r="A16" s="2"/>
    </row>
    <row r="17" spans="1:1" x14ac:dyDescent="0.15">
      <c r="A17" s="2"/>
    </row>
    <row r="18" spans="1:1" x14ac:dyDescent="0.15">
      <c r="A18" s="2"/>
    </row>
    <row r="19" spans="1:1" x14ac:dyDescent="0.15">
      <c r="A19" s="2"/>
    </row>
    <row r="20" spans="1:1" x14ac:dyDescent="0.15">
      <c r="A20" s="2"/>
    </row>
    <row r="21" spans="1:1" x14ac:dyDescent="0.15">
      <c r="A21" s="2"/>
    </row>
    <row r="22" spans="1:1" x14ac:dyDescent="0.15">
      <c r="A22" s="2"/>
    </row>
    <row r="23" spans="1:1" x14ac:dyDescent="0.15">
      <c r="A23" s="2"/>
    </row>
    <row r="24" spans="1:1" x14ac:dyDescent="0.15">
      <c r="A24" s="2"/>
    </row>
    <row r="25" spans="1:1" x14ac:dyDescent="0.15">
      <c r="A25" s="2"/>
    </row>
    <row r="26" spans="1:1" x14ac:dyDescent="0.15">
      <c r="A26" s="2"/>
    </row>
    <row r="27" spans="1:1" x14ac:dyDescent="0.15">
      <c r="A27" s="2"/>
    </row>
    <row r="28" spans="1:1" x14ac:dyDescent="0.15">
      <c r="A28" s="2"/>
    </row>
    <row r="29" spans="1:1" x14ac:dyDescent="0.15">
      <c r="A29" s="2"/>
    </row>
    <row r="30" spans="1:1" x14ac:dyDescent="0.15">
      <c r="A30" s="2"/>
    </row>
    <row r="31" spans="1:1" x14ac:dyDescent="0.15">
      <c r="A31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55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400A-C2A5-4064-90F4-A6E7D3BE4381}">
  <dimension ref="B2:V35"/>
  <sheetViews>
    <sheetView showGridLines="0" showZeros="0" zoomScale="70" zoomScaleNormal="70" zoomScaleSheetLayoutView="100" workbookViewId="0">
      <selection activeCell="AE24" sqref="AE24"/>
    </sheetView>
  </sheetViews>
  <sheetFormatPr defaultRowHeight="10.8" x14ac:dyDescent="0.15"/>
  <cols>
    <col min="1" max="1" width="1" customWidth="1"/>
    <col min="2" max="2" width="1.625" customWidth="1"/>
    <col min="3" max="3" width="3.375" customWidth="1"/>
    <col min="4" max="4" width="4.375" customWidth="1"/>
    <col min="5" max="5" width="20.625" customWidth="1"/>
    <col min="6" max="15" width="3.875" customWidth="1"/>
    <col min="16" max="16" width="5.625" bestFit="1" customWidth="1"/>
    <col min="17" max="17" width="7.875" customWidth="1"/>
    <col min="19" max="19" width="5.625" bestFit="1" customWidth="1"/>
    <col min="20" max="20" width="7.875" customWidth="1"/>
    <col min="22" max="22" width="1.375" customWidth="1"/>
    <col min="23" max="23" width="1.875" customWidth="1"/>
  </cols>
  <sheetData>
    <row r="2" spans="2:22" ht="15" customHeight="1" thickBot="1" x14ac:dyDescent="0.2">
      <c r="B2" s="3"/>
      <c r="C2" s="388" t="s">
        <v>144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22" ht="15" customHeight="1" x14ac:dyDescent="0.15">
      <c r="B3" s="3"/>
      <c r="C3" s="684" t="s">
        <v>145</v>
      </c>
      <c r="D3" s="835"/>
      <c r="E3" s="851"/>
      <c r="F3" s="754" t="s">
        <v>146</v>
      </c>
      <c r="G3" s="853">
        <v>27</v>
      </c>
      <c r="H3" s="853">
        <v>28</v>
      </c>
      <c r="I3" s="853">
        <v>29</v>
      </c>
      <c r="J3" s="853">
        <v>30</v>
      </c>
      <c r="K3" s="854" t="s">
        <v>45</v>
      </c>
      <c r="L3" s="853">
        <v>2</v>
      </c>
      <c r="M3" s="853">
        <v>3</v>
      </c>
      <c r="N3" s="856">
        <v>4</v>
      </c>
      <c r="O3" s="858">
        <v>5</v>
      </c>
      <c r="P3" s="850" t="s">
        <v>79</v>
      </c>
      <c r="Q3" s="747"/>
      <c r="R3" s="747"/>
      <c r="S3" s="467"/>
      <c r="T3" s="468" t="s">
        <v>80</v>
      </c>
      <c r="U3" s="469"/>
      <c r="V3" s="3"/>
    </row>
    <row r="4" spans="2:22" ht="29.4" thickBot="1" x14ac:dyDescent="0.2">
      <c r="B4" s="3"/>
      <c r="C4" s="837"/>
      <c r="D4" s="838"/>
      <c r="E4" s="852"/>
      <c r="F4" s="755"/>
      <c r="G4" s="755"/>
      <c r="H4" s="755"/>
      <c r="I4" s="755"/>
      <c r="J4" s="755"/>
      <c r="K4" s="855"/>
      <c r="L4" s="755"/>
      <c r="M4" s="755"/>
      <c r="N4" s="857"/>
      <c r="O4" s="859"/>
      <c r="P4" s="470" t="s">
        <v>36</v>
      </c>
      <c r="Q4" s="434" t="s">
        <v>147</v>
      </c>
      <c r="R4" s="471" t="s">
        <v>51</v>
      </c>
      <c r="S4" s="472" t="s">
        <v>36</v>
      </c>
      <c r="T4" s="434" t="s">
        <v>148</v>
      </c>
      <c r="U4" s="252" t="s">
        <v>51</v>
      </c>
      <c r="V4" s="3"/>
    </row>
    <row r="5" spans="2:22" ht="15" customHeight="1" x14ac:dyDescent="0.15">
      <c r="B5" s="3"/>
      <c r="C5" s="743" t="s">
        <v>120</v>
      </c>
      <c r="D5" s="740"/>
      <c r="E5" s="688"/>
      <c r="F5" s="473">
        <f t="shared" ref="F5:O5" si="0">SUM(F6,F34)</f>
        <v>14</v>
      </c>
      <c r="G5" s="473">
        <f t="shared" si="0"/>
        <v>25</v>
      </c>
      <c r="H5" s="473">
        <f t="shared" si="0"/>
        <v>24</v>
      </c>
      <c r="I5" s="474">
        <f t="shared" si="0"/>
        <v>15</v>
      </c>
      <c r="J5" s="474">
        <f t="shared" si="0"/>
        <v>10</v>
      </c>
      <c r="K5" s="474">
        <f t="shared" si="0"/>
        <v>5</v>
      </c>
      <c r="L5" s="474">
        <f t="shared" si="0"/>
        <v>19</v>
      </c>
      <c r="M5" s="474">
        <f t="shared" si="0"/>
        <v>7</v>
      </c>
      <c r="N5" s="475">
        <f t="shared" si="0"/>
        <v>11</v>
      </c>
      <c r="O5" s="476">
        <f t="shared" si="0"/>
        <v>21</v>
      </c>
      <c r="P5" s="255">
        <f>SUM(F5:O5)</f>
        <v>151</v>
      </c>
      <c r="Q5" s="295">
        <f>P5/P5*100</f>
        <v>100</v>
      </c>
      <c r="R5" s="477" t="s">
        <v>75</v>
      </c>
      <c r="S5" s="478">
        <f>SUM(K5:O5)</f>
        <v>63</v>
      </c>
      <c r="T5" s="479">
        <f>S5/S5*100</f>
        <v>100</v>
      </c>
      <c r="U5" s="480" t="s">
        <v>75</v>
      </c>
      <c r="V5" s="3"/>
    </row>
    <row r="6" spans="2:22" ht="15" customHeight="1" thickBot="1" x14ac:dyDescent="0.2">
      <c r="B6" s="3"/>
      <c r="C6" s="734" t="s">
        <v>86</v>
      </c>
      <c r="D6" s="735"/>
      <c r="E6" s="843"/>
      <c r="F6" s="481">
        <f t="shared" ref="F6:O6" si="1">SUM(F7,F24,F28,F31,F27)</f>
        <v>13</v>
      </c>
      <c r="G6" s="481">
        <f t="shared" si="1"/>
        <v>25</v>
      </c>
      <c r="H6" s="481">
        <f>SUM(H7,H24,H28,H31,H27)</f>
        <v>20</v>
      </c>
      <c r="I6" s="481">
        <f t="shared" si="1"/>
        <v>15</v>
      </c>
      <c r="J6" s="481">
        <f t="shared" si="1"/>
        <v>10</v>
      </c>
      <c r="K6" s="481">
        <f t="shared" si="1"/>
        <v>5</v>
      </c>
      <c r="L6" s="481">
        <f t="shared" si="1"/>
        <v>19</v>
      </c>
      <c r="M6" s="481">
        <f t="shared" si="1"/>
        <v>7</v>
      </c>
      <c r="N6" s="482">
        <f t="shared" si="1"/>
        <v>10</v>
      </c>
      <c r="O6" s="483">
        <f t="shared" si="1"/>
        <v>19</v>
      </c>
      <c r="P6" s="484">
        <f>SUM(F6:O6)</f>
        <v>143</v>
      </c>
      <c r="Q6" s="485">
        <f>P6/P5*100</f>
        <v>94.701986754966882</v>
      </c>
      <c r="R6" s="486">
        <f>P6/P6*100</f>
        <v>100</v>
      </c>
      <c r="S6" s="487">
        <f>SUM(K6:O6)</f>
        <v>60</v>
      </c>
      <c r="T6" s="485">
        <f>S6/S5*100</f>
        <v>95.238095238095227</v>
      </c>
      <c r="U6" s="266">
        <f>S6/S6*100</f>
        <v>100</v>
      </c>
      <c r="V6" s="3"/>
    </row>
    <row r="7" spans="2:22" ht="15" customHeight="1" thickTop="1" x14ac:dyDescent="0.15">
      <c r="B7" s="3"/>
      <c r="C7" s="825" t="s">
        <v>121</v>
      </c>
      <c r="D7" s="827" t="s">
        <v>113</v>
      </c>
      <c r="E7" s="844"/>
      <c r="F7" s="269">
        <v>3</v>
      </c>
      <c r="G7" s="269">
        <v>6</v>
      </c>
      <c r="H7" s="269">
        <v>8</v>
      </c>
      <c r="I7" s="269">
        <v>9</v>
      </c>
      <c r="J7" s="269">
        <v>3</v>
      </c>
      <c r="K7" s="269">
        <v>1</v>
      </c>
      <c r="L7" s="427">
        <v>10</v>
      </c>
      <c r="M7" s="269">
        <v>4</v>
      </c>
      <c r="N7" s="3">
        <f>SUM(N8:N23)</f>
        <v>2</v>
      </c>
      <c r="O7" s="488">
        <f>SUM(O8:O23)</f>
        <v>5</v>
      </c>
      <c r="P7" s="306">
        <f>SUM(P8:P23)</f>
        <v>51</v>
      </c>
      <c r="Q7" s="295">
        <f>P7/$P$5*100</f>
        <v>33.774834437086092</v>
      </c>
      <c r="R7" s="489">
        <f t="shared" ref="R7:R32" si="2">P7/$P$6*100</f>
        <v>35.664335664335667</v>
      </c>
      <c r="S7" s="490">
        <f>SUM(S8:S23)</f>
        <v>22</v>
      </c>
      <c r="T7" s="295">
        <f t="shared" ref="T7:T32" si="3">S7/$S$5*100</f>
        <v>34.920634920634917</v>
      </c>
      <c r="U7" s="296">
        <f>S7/$S$6*100</f>
        <v>36.666666666666664</v>
      </c>
      <c r="V7" s="3"/>
    </row>
    <row r="8" spans="2:22" ht="15" customHeight="1" x14ac:dyDescent="0.15">
      <c r="B8" s="3"/>
      <c r="C8" s="825"/>
      <c r="D8" s="250"/>
      <c r="E8" s="277" t="s">
        <v>122</v>
      </c>
      <c r="F8" s="491"/>
      <c r="G8" s="492">
        <v>1</v>
      </c>
      <c r="H8" s="491"/>
      <c r="I8" s="492"/>
      <c r="J8" s="76">
        <v>1</v>
      </c>
      <c r="K8" s="283"/>
      <c r="L8" s="76">
        <v>3</v>
      </c>
      <c r="M8" s="76">
        <v>1</v>
      </c>
      <c r="N8" s="283"/>
      <c r="O8" s="279">
        <v>1</v>
      </c>
      <c r="P8" s="280">
        <f>SUM(F8:O8)</f>
        <v>7</v>
      </c>
      <c r="Q8" s="298">
        <f t="shared" ref="Q8:Q34" si="4">P8/$P$5*100</f>
        <v>4.6357615894039732</v>
      </c>
      <c r="R8" s="493">
        <f t="shared" si="2"/>
        <v>4.895104895104895</v>
      </c>
      <c r="S8" s="494">
        <f>SUM(K8:O8)</f>
        <v>5</v>
      </c>
      <c r="T8" s="298">
        <f t="shared" si="3"/>
        <v>7.9365079365079358</v>
      </c>
      <c r="U8" s="282">
        <f t="shared" ref="U8:U31" si="5">S8/$S$6*100</f>
        <v>8.3333333333333321</v>
      </c>
      <c r="V8" s="3"/>
    </row>
    <row r="9" spans="2:22" ht="15" customHeight="1" x14ac:dyDescent="0.15">
      <c r="B9" s="3"/>
      <c r="C9" s="825"/>
      <c r="D9" s="250"/>
      <c r="E9" s="277" t="s">
        <v>123</v>
      </c>
      <c r="F9" s="491">
        <v>1</v>
      </c>
      <c r="G9" s="492">
        <v>2</v>
      </c>
      <c r="H9" s="491"/>
      <c r="I9" s="492"/>
      <c r="J9" s="76">
        <v>1</v>
      </c>
      <c r="K9" s="283">
        <v>1</v>
      </c>
      <c r="L9" s="76"/>
      <c r="M9" s="76"/>
      <c r="N9" s="283"/>
      <c r="O9" s="279"/>
      <c r="P9" s="280">
        <f t="shared" ref="P9:P23" si="6">SUM(F9:O9)</f>
        <v>5</v>
      </c>
      <c r="Q9" s="298">
        <f t="shared" si="4"/>
        <v>3.3112582781456954</v>
      </c>
      <c r="R9" s="493">
        <f t="shared" si="2"/>
        <v>3.4965034965034967</v>
      </c>
      <c r="S9" s="494">
        <f t="shared" ref="S9:S22" si="7">SUM(K9:O9)</f>
        <v>1</v>
      </c>
      <c r="T9" s="298">
        <f t="shared" si="3"/>
        <v>1.5873015873015872</v>
      </c>
      <c r="U9" s="282">
        <f t="shared" si="5"/>
        <v>1.6666666666666667</v>
      </c>
      <c r="V9" s="3"/>
    </row>
    <row r="10" spans="2:22" ht="15" customHeight="1" x14ac:dyDescent="0.15">
      <c r="B10" s="3"/>
      <c r="C10" s="825"/>
      <c r="D10" s="250"/>
      <c r="E10" s="277" t="s">
        <v>124</v>
      </c>
      <c r="F10" s="491"/>
      <c r="G10" s="492"/>
      <c r="H10" s="491"/>
      <c r="I10" s="492"/>
      <c r="J10" s="76"/>
      <c r="K10" s="283"/>
      <c r="L10" s="76"/>
      <c r="M10" s="76"/>
      <c r="N10" s="283"/>
      <c r="O10" s="279"/>
      <c r="P10" s="280">
        <f t="shared" si="6"/>
        <v>0</v>
      </c>
      <c r="Q10" s="298">
        <f t="shared" si="4"/>
        <v>0</v>
      </c>
      <c r="R10" s="493">
        <f t="shared" si="2"/>
        <v>0</v>
      </c>
      <c r="S10" s="494">
        <f t="shared" si="7"/>
        <v>0</v>
      </c>
      <c r="T10" s="298">
        <f t="shared" si="3"/>
        <v>0</v>
      </c>
      <c r="U10" s="282">
        <f t="shared" si="5"/>
        <v>0</v>
      </c>
      <c r="V10" s="3"/>
    </row>
    <row r="11" spans="2:22" ht="15" customHeight="1" x14ac:dyDescent="0.15">
      <c r="B11" s="3"/>
      <c r="C11" s="825"/>
      <c r="D11" s="250"/>
      <c r="E11" s="277" t="s">
        <v>125</v>
      </c>
      <c r="F11" s="491"/>
      <c r="G11" s="492"/>
      <c r="H11" s="491"/>
      <c r="I11" s="492"/>
      <c r="J11" s="76"/>
      <c r="K11" s="283"/>
      <c r="L11" s="76"/>
      <c r="M11" s="76"/>
      <c r="N11" s="283"/>
      <c r="O11" s="279"/>
      <c r="P11" s="280">
        <f t="shared" si="6"/>
        <v>0</v>
      </c>
      <c r="Q11" s="298">
        <f t="shared" si="4"/>
        <v>0</v>
      </c>
      <c r="R11" s="493">
        <f t="shared" si="2"/>
        <v>0</v>
      </c>
      <c r="S11" s="494">
        <f t="shared" si="7"/>
        <v>0</v>
      </c>
      <c r="T11" s="298">
        <f t="shared" si="3"/>
        <v>0</v>
      </c>
      <c r="U11" s="282">
        <f t="shared" si="5"/>
        <v>0</v>
      </c>
      <c r="V11" s="3"/>
    </row>
    <row r="12" spans="2:22" ht="15" customHeight="1" x14ac:dyDescent="0.15">
      <c r="B12" s="3"/>
      <c r="C12" s="825"/>
      <c r="D12" s="250"/>
      <c r="E12" s="277" t="s">
        <v>126</v>
      </c>
      <c r="F12" s="491">
        <v>1</v>
      </c>
      <c r="G12" s="492"/>
      <c r="H12" s="491"/>
      <c r="I12" s="492">
        <v>1</v>
      </c>
      <c r="J12" s="76"/>
      <c r="K12" s="283"/>
      <c r="L12" s="76"/>
      <c r="M12" s="76"/>
      <c r="N12" s="283">
        <v>1</v>
      </c>
      <c r="O12" s="279">
        <v>1</v>
      </c>
      <c r="P12" s="280">
        <f t="shared" si="6"/>
        <v>4</v>
      </c>
      <c r="Q12" s="298">
        <f t="shared" si="4"/>
        <v>2.6490066225165565</v>
      </c>
      <c r="R12" s="493">
        <f t="shared" si="2"/>
        <v>2.7972027972027971</v>
      </c>
      <c r="S12" s="494">
        <f t="shared" si="7"/>
        <v>2</v>
      </c>
      <c r="T12" s="298">
        <f t="shared" si="3"/>
        <v>3.1746031746031744</v>
      </c>
      <c r="U12" s="282">
        <f t="shared" si="5"/>
        <v>3.3333333333333335</v>
      </c>
      <c r="V12" s="3"/>
    </row>
    <row r="13" spans="2:22" ht="15" customHeight="1" x14ac:dyDescent="0.15">
      <c r="B13" s="3"/>
      <c r="C13" s="825"/>
      <c r="D13" s="250"/>
      <c r="E13" s="495" t="s">
        <v>127</v>
      </c>
      <c r="F13" s="491"/>
      <c r="G13" s="492"/>
      <c r="H13" s="491"/>
      <c r="I13" s="492">
        <v>1</v>
      </c>
      <c r="J13" s="76"/>
      <c r="K13" s="283"/>
      <c r="L13" s="76"/>
      <c r="M13" s="76"/>
      <c r="N13" s="283"/>
      <c r="O13" s="279"/>
      <c r="P13" s="280">
        <f t="shared" si="6"/>
        <v>1</v>
      </c>
      <c r="Q13" s="298">
        <f t="shared" si="4"/>
        <v>0.66225165562913912</v>
      </c>
      <c r="R13" s="493">
        <f t="shared" si="2"/>
        <v>0.69930069930069927</v>
      </c>
      <c r="S13" s="494">
        <f t="shared" si="7"/>
        <v>0</v>
      </c>
      <c r="T13" s="298">
        <f t="shared" si="3"/>
        <v>0</v>
      </c>
      <c r="U13" s="282">
        <f t="shared" si="5"/>
        <v>0</v>
      </c>
      <c r="V13" s="3"/>
    </row>
    <row r="14" spans="2:22" ht="15" customHeight="1" x14ac:dyDescent="0.15">
      <c r="B14" s="3"/>
      <c r="C14" s="825"/>
      <c r="D14" s="250"/>
      <c r="E14" s="277" t="s">
        <v>128</v>
      </c>
      <c r="F14" s="491"/>
      <c r="G14" s="492"/>
      <c r="H14" s="491"/>
      <c r="I14" s="492">
        <v>1</v>
      </c>
      <c r="J14" s="76"/>
      <c r="K14" s="283"/>
      <c r="L14" s="76">
        <v>2</v>
      </c>
      <c r="M14" s="76"/>
      <c r="N14" s="283"/>
      <c r="O14" s="279"/>
      <c r="P14" s="280">
        <f t="shared" si="6"/>
        <v>3</v>
      </c>
      <c r="Q14" s="298">
        <f t="shared" si="4"/>
        <v>1.9867549668874174</v>
      </c>
      <c r="R14" s="493">
        <f t="shared" si="2"/>
        <v>2.0979020979020979</v>
      </c>
      <c r="S14" s="494">
        <f t="shared" si="7"/>
        <v>2</v>
      </c>
      <c r="T14" s="298">
        <f t="shared" si="3"/>
        <v>3.1746031746031744</v>
      </c>
      <c r="U14" s="282">
        <f t="shared" si="5"/>
        <v>3.3333333333333335</v>
      </c>
      <c r="V14" s="3"/>
    </row>
    <row r="15" spans="2:22" ht="15" customHeight="1" x14ac:dyDescent="0.15">
      <c r="B15" s="3"/>
      <c r="C15" s="825"/>
      <c r="D15" s="250"/>
      <c r="E15" s="277" t="s">
        <v>129</v>
      </c>
      <c r="F15" s="491"/>
      <c r="G15" s="492"/>
      <c r="H15" s="491"/>
      <c r="I15" s="492"/>
      <c r="J15" s="76"/>
      <c r="K15" s="283"/>
      <c r="L15" s="76"/>
      <c r="M15" s="76"/>
      <c r="N15" s="283"/>
      <c r="O15" s="279"/>
      <c r="P15" s="280">
        <f t="shared" si="6"/>
        <v>0</v>
      </c>
      <c r="Q15" s="298">
        <f t="shared" si="4"/>
        <v>0</v>
      </c>
      <c r="R15" s="493">
        <f t="shared" si="2"/>
        <v>0</v>
      </c>
      <c r="S15" s="494">
        <f t="shared" si="7"/>
        <v>0</v>
      </c>
      <c r="T15" s="298">
        <f t="shared" si="3"/>
        <v>0</v>
      </c>
      <c r="U15" s="282">
        <f t="shared" si="5"/>
        <v>0</v>
      </c>
      <c r="V15" s="3"/>
    </row>
    <row r="16" spans="2:22" ht="15" customHeight="1" x14ac:dyDescent="0.15">
      <c r="B16" s="3"/>
      <c r="C16" s="825"/>
      <c r="D16" s="250"/>
      <c r="E16" s="277" t="s">
        <v>130</v>
      </c>
      <c r="F16" s="491"/>
      <c r="G16" s="492"/>
      <c r="H16" s="491"/>
      <c r="I16" s="492"/>
      <c r="J16" s="76"/>
      <c r="K16" s="283"/>
      <c r="L16" s="76"/>
      <c r="M16" s="76"/>
      <c r="N16" s="283"/>
      <c r="O16" s="279"/>
      <c r="P16" s="280">
        <f t="shared" si="6"/>
        <v>0</v>
      </c>
      <c r="Q16" s="298">
        <f t="shared" si="4"/>
        <v>0</v>
      </c>
      <c r="R16" s="493">
        <f t="shared" si="2"/>
        <v>0</v>
      </c>
      <c r="S16" s="494">
        <f t="shared" si="7"/>
        <v>0</v>
      </c>
      <c r="T16" s="298">
        <f t="shared" si="3"/>
        <v>0</v>
      </c>
      <c r="U16" s="282">
        <f t="shared" si="5"/>
        <v>0</v>
      </c>
      <c r="V16" s="3"/>
    </row>
    <row r="17" spans="2:22" ht="15" customHeight="1" x14ac:dyDescent="0.15">
      <c r="B17" s="3"/>
      <c r="C17" s="825"/>
      <c r="D17" s="250"/>
      <c r="E17" s="277" t="s">
        <v>131</v>
      </c>
      <c r="F17" s="491">
        <v>1</v>
      </c>
      <c r="G17" s="492">
        <v>3</v>
      </c>
      <c r="H17" s="491">
        <v>8</v>
      </c>
      <c r="I17" s="492">
        <v>6</v>
      </c>
      <c r="J17" s="76">
        <v>1</v>
      </c>
      <c r="K17" s="283"/>
      <c r="L17" s="76">
        <v>5</v>
      </c>
      <c r="M17" s="76">
        <v>3</v>
      </c>
      <c r="N17" s="283">
        <v>1</v>
      </c>
      <c r="O17" s="279">
        <v>3</v>
      </c>
      <c r="P17" s="280">
        <f t="shared" si="6"/>
        <v>31</v>
      </c>
      <c r="Q17" s="298">
        <f t="shared" si="4"/>
        <v>20.52980132450331</v>
      </c>
      <c r="R17" s="493">
        <f t="shared" si="2"/>
        <v>21.678321678321677</v>
      </c>
      <c r="S17" s="494">
        <f>SUM(K17:O17)</f>
        <v>12</v>
      </c>
      <c r="T17" s="298">
        <f t="shared" si="3"/>
        <v>19.047619047619047</v>
      </c>
      <c r="U17" s="282">
        <f t="shared" si="5"/>
        <v>20</v>
      </c>
      <c r="V17" s="3"/>
    </row>
    <row r="18" spans="2:22" ht="15" customHeight="1" x14ac:dyDescent="0.15">
      <c r="B18" s="3"/>
      <c r="C18" s="825"/>
      <c r="D18" s="250"/>
      <c r="E18" s="277" t="s">
        <v>99</v>
      </c>
      <c r="F18" s="491"/>
      <c r="G18" s="492"/>
      <c r="H18" s="491"/>
      <c r="I18" s="492"/>
      <c r="J18" s="76"/>
      <c r="K18" s="283"/>
      <c r="L18" s="76"/>
      <c r="M18" s="76"/>
      <c r="N18" s="283"/>
      <c r="O18" s="279"/>
      <c r="P18" s="280">
        <f t="shared" si="6"/>
        <v>0</v>
      </c>
      <c r="Q18" s="298">
        <f t="shared" si="4"/>
        <v>0</v>
      </c>
      <c r="R18" s="493">
        <f t="shared" si="2"/>
        <v>0</v>
      </c>
      <c r="S18" s="494">
        <f t="shared" si="7"/>
        <v>0</v>
      </c>
      <c r="T18" s="298">
        <f t="shared" si="3"/>
        <v>0</v>
      </c>
      <c r="U18" s="282">
        <f t="shared" si="5"/>
        <v>0</v>
      </c>
      <c r="V18" s="3"/>
    </row>
    <row r="19" spans="2:22" ht="15" customHeight="1" x14ac:dyDescent="0.15">
      <c r="B19" s="3"/>
      <c r="C19" s="825"/>
      <c r="D19" s="250"/>
      <c r="E19" s="277" t="s">
        <v>133</v>
      </c>
      <c r="F19" s="491"/>
      <c r="G19" s="492"/>
      <c r="H19" s="491"/>
      <c r="I19" s="492"/>
      <c r="J19" s="76"/>
      <c r="K19" s="283"/>
      <c r="L19" s="76"/>
      <c r="M19" s="76"/>
      <c r="N19" s="283"/>
      <c r="O19" s="279"/>
      <c r="P19" s="280">
        <f t="shared" si="6"/>
        <v>0</v>
      </c>
      <c r="Q19" s="298">
        <f t="shared" si="4"/>
        <v>0</v>
      </c>
      <c r="R19" s="493">
        <f t="shared" si="2"/>
        <v>0</v>
      </c>
      <c r="S19" s="494">
        <f t="shared" si="7"/>
        <v>0</v>
      </c>
      <c r="T19" s="298">
        <f t="shared" si="3"/>
        <v>0</v>
      </c>
      <c r="U19" s="282">
        <f t="shared" si="5"/>
        <v>0</v>
      </c>
      <c r="V19" s="3"/>
    </row>
    <row r="20" spans="2:22" ht="15" customHeight="1" x14ac:dyDescent="0.15">
      <c r="B20" s="3"/>
      <c r="C20" s="825"/>
      <c r="D20" s="250"/>
      <c r="E20" s="277" t="s">
        <v>134</v>
      </c>
      <c r="F20" s="491"/>
      <c r="G20" s="492"/>
      <c r="H20" s="491"/>
      <c r="I20" s="492"/>
      <c r="J20" s="76"/>
      <c r="K20" s="283"/>
      <c r="L20" s="76"/>
      <c r="M20" s="76"/>
      <c r="N20" s="283"/>
      <c r="O20" s="279"/>
      <c r="P20" s="280">
        <f t="shared" si="6"/>
        <v>0</v>
      </c>
      <c r="Q20" s="298">
        <f t="shared" si="4"/>
        <v>0</v>
      </c>
      <c r="R20" s="493">
        <f t="shared" si="2"/>
        <v>0</v>
      </c>
      <c r="S20" s="494">
        <f t="shared" si="7"/>
        <v>0</v>
      </c>
      <c r="T20" s="298">
        <f t="shared" si="3"/>
        <v>0</v>
      </c>
      <c r="U20" s="282">
        <f t="shared" si="5"/>
        <v>0</v>
      </c>
      <c r="V20" s="3"/>
    </row>
    <row r="21" spans="2:22" ht="15" customHeight="1" x14ac:dyDescent="0.15">
      <c r="B21" s="3"/>
      <c r="C21" s="825"/>
      <c r="D21" s="250"/>
      <c r="E21" s="277" t="s">
        <v>135</v>
      </c>
      <c r="F21" s="491"/>
      <c r="G21" s="492"/>
      <c r="H21" s="491"/>
      <c r="I21" s="492"/>
      <c r="J21" s="76"/>
      <c r="K21" s="283"/>
      <c r="L21" s="76"/>
      <c r="M21" s="76"/>
      <c r="N21" s="283"/>
      <c r="O21" s="279"/>
      <c r="P21" s="280">
        <f t="shared" si="6"/>
        <v>0</v>
      </c>
      <c r="Q21" s="298">
        <f t="shared" si="4"/>
        <v>0</v>
      </c>
      <c r="R21" s="493">
        <f t="shared" si="2"/>
        <v>0</v>
      </c>
      <c r="S21" s="494">
        <f t="shared" si="7"/>
        <v>0</v>
      </c>
      <c r="T21" s="298">
        <f t="shared" si="3"/>
        <v>0</v>
      </c>
      <c r="U21" s="282">
        <f t="shared" si="5"/>
        <v>0</v>
      </c>
      <c r="V21" s="3"/>
    </row>
    <row r="22" spans="2:22" ht="15" customHeight="1" x14ac:dyDescent="0.15">
      <c r="B22" s="3"/>
      <c r="C22" s="825"/>
      <c r="D22" s="250"/>
      <c r="E22" s="277" t="s">
        <v>136</v>
      </c>
      <c r="F22" s="491"/>
      <c r="G22" s="492"/>
      <c r="H22" s="491"/>
      <c r="I22" s="492"/>
      <c r="J22" s="76"/>
      <c r="K22" s="283"/>
      <c r="L22" s="76"/>
      <c r="M22" s="76"/>
      <c r="N22" s="283"/>
      <c r="O22" s="279"/>
      <c r="P22" s="280">
        <f t="shared" si="6"/>
        <v>0</v>
      </c>
      <c r="Q22" s="298">
        <f t="shared" si="4"/>
        <v>0</v>
      </c>
      <c r="R22" s="493">
        <f t="shared" si="2"/>
        <v>0</v>
      </c>
      <c r="S22" s="494">
        <f t="shared" si="7"/>
        <v>0</v>
      </c>
      <c r="T22" s="298">
        <f t="shared" si="3"/>
        <v>0</v>
      </c>
      <c r="U22" s="282">
        <f t="shared" si="5"/>
        <v>0</v>
      </c>
      <c r="V22" s="3"/>
    </row>
    <row r="23" spans="2:22" ht="15" customHeight="1" x14ac:dyDescent="0.15">
      <c r="B23" s="3"/>
      <c r="C23" s="825"/>
      <c r="D23" s="453"/>
      <c r="E23" s="285" t="s">
        <v>137</v>
      </c>
      <c r="F23" s="496"/>
      <c r="G23" s="497"/>
      <c r="H23" s="496"/>
      <c r="I23" s="497"/>
      <c r="J23" s="82"/>
      <c r="K23" s="291"/>
      <c r="L23" s="82"/>
      <c r="M23" s="82"/>
      <c r="N23" s="291"/>
      <c r="O23" s="287"/>
      <c r="P23" s="288">
        <f t="shared" si="6"/>
        <v>0</v>
      </c>
      <c r="Q23" s="302">
        <f t="shared" si="4"/>
        <v>0</v>
      </c>
      <c r="R23" s="498">
        <f t="shared" si="2"/>
        <v>0</v>
      </c>
      <c r="S23" s="494">
        <f>SUM(K23:O23)</f>
        <v>0</v>
      </c>
      <c r="T23" s="302">
        <f t="shared" si="3"/>
        <v>0</v>
      </c>
      <c r="U23" s="290">
        <f t="shared" si="5"/>
        <v>0</v>
      </c>
      <c r="V23" s="3"/>
    </row>
    <row r="24" spans="2:22" ht="15" customHeight="1" x14ac:dyDescent="0.15">
      <c r="B24" s="3"/>
      <c r="C24" s="825"/>
      <c r="D24" s="829" t="s">
        <v>112</v>
      </c>
      <c r="E24" s="845"/>
      <c r="F24" s="87">
        <v>6</v>
      </c>
      <c r="G24" s="312">
        <v>18</v>
      </c>
      <c r="H24" s="87">
        <v>9</v>
      </c>
      <c r="I24" s="292">
        <v>4</v>
      </c>
      <c r="J24" s="87">
        <v>5</v>
      </c>
      <c r="K24" s="312">
        <v>3</v>
      </c>
      <c r="L24" s="87">
        <v>2</v>
      </c>
      <c r="M24" s="87">
        <v>1</v>
      </c>
      <c r="N24" s="312">
        <f>SUM(N25:N26)</f>
        <v>2</v>
      </c>
      <c r="O24" s="293">
        <f>SUM(O25:O26)</f>
        <v>11</v>
      </c>
      <c r="P24" s="294">
        <f>SUM(P25:P26)</f>
        <v>61</v>
      </c>
      <c r="Q24" s="499">
        <f t="shared" si="4"/>
        <v>40.397350993377486</v>
      </c>
      <c r="R24" s="500">
        <f t="shared" si="2"/>
        <v>42.657342657342653</v>
      </c>
      <c r="S24" s="501">
        <f>SUM(S25:S26)</f>
        <v>19</v>
      </c>
      <c r="T24" s="295">
        <f t="shared" si="3"/>
        <v>30.158730158730158</v>
      </c>
      <c r="U24" s="296">
        <f t="shared" si="5"/>
        <v>31.666666666666664</v>
      </c>
      <c r="V24" s="3"/>
    </row>
    <row r="25" spans="2:22" ht="15" customHeight="1" x14ac:dyDescent="0.15">
      <c r="B25" s="3"/>
      <c r="C25" s="825"/>
      <c r="D25" s="250"/>
      <c r="E25" s="277" t="s">
        <v>93</v>
      </c>
      <c r="F25" s="491">
        <v>6</v>
      </c>
      <c r="G25" s="492">
        <v>18</v>
      </c>
      <c r="H25" s="491">
        <v>9</v>
      </c>
      <c r="I25" s="492">
        <v>4</v>
      </c>
      <c r="J25" s="76">
        <v>5</v>
      </c>
      <c r="K25" s="283">
        <v>3</v>
      </c>
      <c r="L25" s="76">
        <v>2</v>
      </c>
      <c r="M25" s="76">
        <v>1</v>
      </c>
      <c r="N25" s="283">
        <v>2</v>
      </c>
      <c r="O25" s="279">
        <v>11</v>
      </c>
      <c r="P25" s="280">
        <f>SUM(F25:O25)</f>
        <v>61</v>
      </c>
      <c r="Q25" s="298">
        <f t="shared" si="4"/>
        <v>40.397350993377486</v>
      </c>
      <c r="R25" s="493">
        <f t="shared" si="2"/>
        <v>42.657342657342653</v>
      </c>
      <c r="S25" s="494">
        <f>SUM(K25:O25)</f>
        <v>19</v>
      </c>
      <c r="T25" s="298">
        <f t="shared" si="3"/>
        <v>30.158730158730158</v>
      </c>
      <c r="U25" s="282">
        <f t="shared" si="5"/>
        <v>31.666666666666664</v>
      </c>
      <c r="V25" s="3"/>
    </row>
    <row r="26" spans="2:22" ht="15" customHeight="1" x14ac:dyDescent="0.15">
      <c r="B26" s="3"/>
      <c r="C26" s="825"/>
      <c r="D26" s="453"/>
      <c r="E26" s="285" t="s">
        <v>138</v>
      </c>
      <c r="F26" s="496">
        <v>0</v>
      </c>
      <c r="G26" s="497">
        <v>0</v>
      </c>
      <c r="H26" s="496">
        <v>0</v>
      </c>
      <c r="I26" s="497">
        <v>0</v>
      </c>
      <c r="J26" s="82">
        <v>0</v>
      </c>
      <c r="K26" s="291"/>
      <c r="L26" s="82"/>
      <c r="M26" s="82"/>
      <c r="N26" s="291"/>
      <c r="O26" s="287"/>
      <c r="P26" s="288">
        <f>SUM(F26:O26)</f>
        <v>0</v>
      </c>
      <c r="Q26" s="302">
        <f t="shared" si="4"/>
        <v>0</v>
      </c>
      <c r="R26" s="498">
        <f t="shared" si="2"/>
        <v>0</v>
      </c>
      <c r="S26" s="502">
        <f>SUM(K26:O26)</f>
        <v>0</v>
      </c>
      <c r="T26" s="302">
        <f t="shared" si="3"/>
        <v>0</v>
      </c>
      <c r="U26" s="290">
        <f t="shared" si="5"/>
        <v>0</v>
      </c>
      <c r="V26" s="3"/>
    </row>
    <row r="27" spans="2:22" ht="15" customHeight="1" x14ac:dyDescent="0.15">
      <c r="B27" s="3"/>
      <c r="C27" s="825"/>
      <c r="D27" s="830" t="s">
        <v>139</v>
      </c>
      <c r="E27" s="846"/>
      <c r="F27" s="503">
        <v>0</v>
      </c>
      <c r="G27" s="504">
        <v>0</v>
      </c>
      <c r="H27" s="503">
        <v>0</v>
      </c>
      <c r="I27" s="504">
        <v>0</v>
      </c>
      <c r="J27" s="99">
        <v>0</v>
      </c>
      <c r="K27" s="505"/>
      <c r="L27" s="99"/>
      <c r="M27" s="506"/>
      <c r="N27" s="308"/>
      <c r="O27" s="507"/>
      <c r="P27" s="255">
        <f>SUM(F27:O27)</f>
        <v>0</v>
      </c>
      <c r="Q27" s="508">
        <f t="shared" si="4"/>
        <v>0</v>
      </c>
      <c r="R27" s="509">
        <f t="shared" si="2"/>
        <v>0</v>
      </c>
      <c r="S27" s="478">
        <f>SUM(K27:O27)</f>
        <v>0</v>
      </c>
      <c r="T27" s="508">
        <f t="shared" si="3"/>
        <v>0</v>
      </c>
      <c r="U27" s="311">
        <f t="shared" si="5"/>
        <v>0</v>
      </c>
      <c r="V27" s="3"/>
    </row>
    <row r="28" spans="2:22" ht="15" customHeight="1" x14ac:dyDescent="0.15">
      <c r="B28" s="3"/>
      <c r="C28" s="825"/>
      <c r="D28" s="847" t="s">
        <v>140</v>
      </c>
      <c r="E28" s="845"/>
      <c r="F28" s="87">
        <v>2</v>
      </c>
      <c r="G28" s="312">
        <v>1</v>
      </c>
      <c r="H28" s="87">
        <v>2</v>
      </c>
      <c r="I28" s="312">
        <v>0</v>
      </c>
      <c r="J28" s="87">
        <v>0</v>
      </c>
      <c r="K28" s="312"/>
      <c r="L28" s="87">
        <v>5</v>
      </c>
      <c r="M28" s="93"/>
      <c r="N28" s="3">
        <f>SUM(N29:N30)</f>
        <v>0</v>
      </c>
      <c r="O28" s="488">
        <f>SUM(O29:O30)</f>
        <v>1</v>
      </c>
      <c r="P28" s="306">
        <f>SUM(P29:P30)</f>
        <v>11</v>
      </c>
      <c r="Q28" s="499">
        <f t="shared" si="4"/>
        <v>7.2847682119205297</v>
      </c>
      <c r="R28" s="500">
        <f t="shared" si="2"/>
        <v>7.6923076923076925</v>
      </c>
      <c r="S28" s="490">
        <f>SUM(S29:S30)</f>
        <v>6</v>
      </c>
      <c r="T28" s="295">
        <f t="shared" si="3"/>
        <v>9.5238095238095237</v>
      </c>
      <c r="U28" s="296">
        <f t="shared" si="5"/>
        <v>10</v>
      </c>
      <c r="V28" s="3"/>
    </row>
    <row r="29" spans="2:22" ht="15" customHeight="1" x14ac:dyDescent="0.15">
      <c r="B29" s="3"/>
      <c r="C29" s="825"/>
      <c r="D29" s="250"/>
      <c r="E29" s="277" t="s">
        <v>141</v>
      </c>
      <c r="F29" s="491">
        <v>1</v>
      </c>
      <c r="G29" s="492">
        <v>1</v>
      </c>
      <c r="H29" s="491">
        <v>2</v>
      </c>
      <c r="I29" s="492"/>
      <c r="J29" s="76"/>
      <c r="K29" s="283"/>
      <c r="L29" s="76">
        <v>4</v>
      </c>
      <c r="M29" s="76"/>
      <c r="N29" s="283"/>
      <c r="O29" s="279">
        <v>1</v>
      </c>
      <c r="P29" s="280">
        <f>SUM(F29:O29)</f>
        <v>9</v>
      </c>
      <c r="Q29" s="298">
        <f t="shared" si="4"/>
        <v>5.9602649006622519</v>
      </c>
      <c r="R29" s="493">
        <f t="shared" si="2"/>
        <v>6.2937062937062942</v>
      </c>
      <c r="S29" s="494">
        <f>SUM(K29:O29)</f>
        <v>5</v>
      </c>
      <c r="T29" s="298">
        <f t="shared" si="3"/>
        <v>7.9365079365079358</v>
      </c>
      <c r="U29" s="282">
        <f t="shared" si="5"/>
        <v>8.3333333333333321</v>
      </c>
      <c r="V29" s="3"/>
    </row>
    <row r="30" spans="2:22" ht="15" customHeight="1" x14ac:dyDescent="0.15">
      <c r="B30" s="3"/>
      <c r="C30" s="825"/>
      <c r="D30" s="453"/>
      <c r="E30" s="285" t="s">
        <v>142</v>
      </c>
      <c r="F30" s="496">
        <v>1</v>
      </c>
      <c r="G30" s="496"/>
      <c r="H30" s="496"/>
      <c r="I30" s="510"/>
      <c r="J30" s="82"/>
      <c r="K30" s="291"/>
      <c r="L30" s="82">
        <v>1</v>
      </c>
      <c r="M30" s="82"/>
      <c r="N30" s="291"/>
      <c r="O30" s="287"/>
      <c r="P30" s="288">
        <f>SUM(F30:O30)</f>
        <v>2</v>
      </c>
      <c r="Q30" s="302">
        <f t="shared" si="4"/>
        <v>1.3245033112582782</v>
      </c>
      <c r="R30" s="498">
        <f t="shared" si="2"/>
        <v>1.3986013986013985</v>
      </c>
      <c r="S30" s="502">
        <f>SUM(K30:O30)</f>
        <v>1</v>
      </c>
      <c r="T30" s="302">
        <f t="shared" si="3"/>
        <v>1.5873015873015872</v>
      </c>
      <c r="U30" s="290">
        <f t="shared" si="5"/>
        <v>1.6666666666666667</v>
      </c>
      <c r="V30" s="3"/>
    </row>
    <row r="31" spans="2:22" ht="15" customHeight="1" x14ac:dyDescent="0.15">
      <c r="B31" s="3"/>
      <c r="C31" s="825"/>
      <c r="D31" s="831" t="s">
        <v>110</v>
      </c>
      <c r="E31" s="744"/>
      <c r="F31" s="87">
        <v>2</v>
      </c>
      <c r="G31" s="87">
        <v>0</v>
      </c>
      <c r="H31" s="87">
        <v>1</v>
      </c>
      <c r="I31" s="87">
        <v>2</v>
      </c>
      <c r="J31" s="87">
        <v>2</v>
      </c>
      <c r="K31" s="87">
        <v>1</v>
      </c>
      <c r="L31" s="93">
        <v>2</v>
      </c>
      <c r="M31" s="93">
        <v>2</v>
      </c>
      <c r="N31" s="3">
        <f>SUM(N32:N33)</f>
        <v>6</v>
      </c>
      <c r="O31" s="488">
        <f>SUM(O32:O33)</f>
        <v>2</v>
      </c>
      <c r="P31" s="511">
        <f>SUM(P32:P33)</f>
        <v>20</v>
      </c>
      <c r="Q31" s="512">
        <f t="shared" si="4"/>
        <v>13.245033112582782</v>
      </c>
      <c r="R31" s="513">
        <f t="shared" si="2"/>
        <v>13.986013986013987</v>
      </c>
      <c r="S31" s="514">
        <f>SUM(S32:S33)</f>
        <v>13</v>
      </c>
      <c r="T31" s="512">
        <f t="shared" si="3"/>
        <v>20.634920634920633</v>
      </c>
      <c r="U31" s="515">
        <f t="shared" si="5"/>
        <v>21.666666666666668</v>
      </c>
      <c r="V31" s="3"/>
    </row>
    <row r="32" spans="2:22" ht="15" customHeight="1" x14ac:dyDescent="0.15">
      <c r="B32" s="3"/>
      <c r="C32" s="825"/>
      <c r="D32" s="832"/>
      <c r="E32" s="516" t="s">
        <v>88</v>
      </c>
      <c r="F32" s="491">
        <v>2</v>
      </c>
      <c r="G32" s="491"/>
      <c r="H32" s="491">
        <v>1</v>
      </c>
      <c r="I32" s="517">
        <v>1</v>
      </c>
      <c r="J32" s="76">
        <v>1</v>
      </c>
      <c r="K32" s="283"/>
      <c r="L32" s="76"/>
      <c r="M32" s="76"/>
      <c r="N32" s="283"/>
      <c r="O32" s="279"/>
      <c r="P32" s="280">
        <f>SUM(F32:O32)</f>
        <v>5</v>
      </c>
      <c r="Q32" s="298">
        <f t="shared" si="4"/>
        <v>3.3112582781456954</v>
      </c>
      <c r="R32" s="518">
        <f t="shared" si="2"/>
        <v>3.4965034965034967</v>
      </c>
      <c r="S32" s="494">
        <f>SUM(K32:O32)</f>
        <v>0</v>
      </c>
      <c r="T32" s="298">
        <f t="shared" si="3"/>
        <v>0</v>
      </c>
      <c r="U32" s="282">
        <f>S32/$S$6*100</f>
        <v>0</v>
      </c>
      <c r="V32" s="3"/>
    </row>
    <row r="33" spans="2:22" ht="15" customHeight="1" x14ac:dyDescent="0.15">
      <c r="B33" s="3"/>
      <c r="C33" s="825"/>
      <c r="D33" s="833"/>
      <c r="E33" s="519" t="s">
        <v>87</v>
      </c>
      <c r="F33" s="496"/>
      <c r="G33" s="496"/>
      <c r="H33" s="496"/>
      <c r="I33" s="510">
        <v>1</v>
      </c>
      <c r="J33" s="82">
        <v>1</v>
      </c>
      <c r="K33" s="291">
        <v>1</v>
      </c>
      <c r="L33" s="82">
        <v>2</v>
      </c>
      <c r="M33" s="82">
        <v>2</v>
      </c>
      <c r="N33" s="291">
        <v>6</v>
      </c>
      <c r="O33" s="287">
        <v>2</v>
      </c>
      <c r="P33" s="288">
        <f>SUM(F33:O33)</f>
        <v>15</v>
      </c>
      <c r="Q33" s="302">
        <f t="shared" si="4"/>
        <v>9.9337748344370862</v>
      </c>
      <c r="R33" s="520">
        <f>P33/$P$6*100</f>
        <v>10.48951048951049</v>
      </c>
      <c r="S33" s="502">
        <f>SUM(K33:O33)</f>
        <v>13</v>
      </c>
      <c r="T33" s="302">
        <f>S33/$S$5*100</f>
        <v>20.634920634920633</v>
      </c>
      <c r="U33" s="290">
        <f>S33/$S$6*100</f>
        <v>21.666666666666668</v>
      </c>
      <c r="V33" s="3"/>
    </row>
    <row r="34" spans="2:22" ht="15" customHeight="1" thickBot="1" x14ac:dyDescent="0.2">
      <c r="B34" s="3"/>
      <c r="C34" s="826"/>
      <c r="D34" s="848" t="s">
        <v>143</v>
      </c>
      <c r="E34" s="849"/>
      <c r="F34" s="521">
        <v>1</v>
      </c>
      <c r="G34" s="521"/>
      <c r="H34" s="521">
        <v>4</v>
      </c>
      <c r="I34" s="522"/>
      <c r="J34" s="104"/>
      <c r="K34" s="249"/>
      <c r="L34" s="104"/>
      <c r="M34" s="104"/>
      <c r="N34" s="249">
        <v>1</v>
      </c>
      <c r="O34" s="523">
        <v>2</v>
      </c>
      <c r="P34" s="524">
        <f>SUM(F34:O34)</f>
        <v>8</v>
      </c>
      <c r="Q34" s="525">
        <f t="shared" si="4"/>
        <v>5.298013245033113</v>
      </c>
      <c r="R34" s="526" t="s">
        <v>53</v>
      </c>
      <c r="S34" s="527">
        <f>SUM(K34:O34)</f>
        <v>3</v>
      </c>
      <c r="T34" s="528">
        <f>S34/$S$5*100</f>
        <v>4.7619047619047619</v>
      </c>
      <c r="U34" s="529" t="s">
        <v>75</v>
      </c>
      <c r="V34" s="3"/>
    </row>
    <row r="35" spans="2:22" x14ac:dyDescent="0.15">
      <c r="B35" s="3"/>
      <c r="C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</sheetData>
  <mergeCells count="22">
    <mergeCell ref="P3:R3"/>
    <mergeCell ref="C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C5:E5"/>
    <mergeCell ref="C6:E6"/>
    <mergeCell ref="C7:C34"/>
    <mergeCell ref="D7:E7"/>
    <mergeCell ref="D24:E24"/>
    <mergeCell ref="D27:E27"/>
    <mergeCell ref="D28:E28"/>
    <mergeCell ref="D31:E31"/>
    <mergeCell ref="D32:D33"/>
    <mergeCell ref="D34:E34"/>
  </mergeCells>
  <phoneticPr fontId="3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E88B-8BF6-4F21-B617-CD41C679531F}">
  <dimension ref="B1:Q33"/>
  <sheetViews>
    <sheetView showGridLines="0" showZeros="0" zoomScale="70" zoomScaleNormal="70" zoomScaleSheetLayoutView="115" workbookViewId="0">
      <selection activeCell="AE24" sqref="AE24"/>
    </sheetView>
  </sheetViews>
  <sheetFormatPr defaultRowHeight="10.8" x14ac:dyDescent="0.15"/>
  <cols>
    <col min="1" max="1" width="1.875" customWidth="1"/>
    <col min="2" max="2" width="3.375" customWidth="1"/>
    <col min="3" max="3" width="4.375" customWidth="1"/>
    <col min="4" max="4" width="21" customWidth="1"/>
    <col min="5" max="17" width="4.375" customWidth="1"/>
    <col min="18" max="18" width="1.875" customWidth="1"/>
  </cols>
  <sheetData>
    <row r="1" spans="2:17" ht="15" customHeight="1" thickBot="1" x14ac:dyDescent="0.2">
      <c r="B1" s="1" t="s">
        <v>149</v>
      </c>
    </row>
    <row r="2" spans="2:17" ht="13.5" customHeight="1" x14ac:dyDescent="0.15">
      <c r="B2" s="878" t="s">
        <v>150</v>
      </c>
      <c r="C2" s="879"/>
      <c r="D2" s="880"/>
      <c r="E2" s="884">
        <v>1</v>
      </c>
      <c r="F2" s="754">
        <v>2</v>
      </c>
      <c r="G2" s="886">
        <v>3</v>
      </c>
      <c r="H2" s="884">
        <v>4</v>
      </c>
      <c r="I2" s="754">
        <v>5</v>
      </c>
      <c r="J2" s="754">
        <v>6</v>
      </c>
      <c r="K2" s="754">
        <v>7</v>
      </c>
      <c r="L2" s="754">
        <v>8</v>
      </c>
      <c r="M2" s="858">
        <v>9</v>
      </c>
      <c r="N2" s="876">
        <v>10</v>
      </c>
      <c r="O2" s="754">
        <v>11</v>
      </c>
      <c r="P2" s="864">
        <v>12</v>
      </c>
      <c r="Q2" s="866" t="s">
        <v>36</v>
      </c>
    </row>
    <row r="3" spans="2:17" ht="11.4" thickBot="1" x14ac:dyDescent="0.2">
      <c r="B3" s="881"/>
      <c r="C3" s="882"/>
      <c r="D3" s="883"/>
      <c r="E3" s="885"/>
      <c r="F3" s="874"/>
      <c r="G3" s="887"/>
      <c r="H3" s="885"/>
      <c r="I3" s="874"/>
      <c r="J3" s="874"/>
      <c r="K3" s="874"/>
      <c r="L3" s="874"/>
      <c r="M3" s="875"/>
      <c r="N3" s="877"/>
      <c r="O3" s="874"/>
      <c r="P3" s="865"/>
      <c r="Q3" s="867"/>
    </row>
    <row r="4" spans="2:17" ht="15" customHeight="1" x14ac:dyDescent="0.15">
      <c r="B4" s="868" t="s">
        <v>120</v>
      </c>
      <c r="C4" s="789"/>
      <c r="D4" s="792"/>
      <c r="E4" s="530">
        <f>SUM(E5,E33)</f>
        <v>3</v>
      </c>
      <c r="F4" s="531">
        <f t="shared" ref="F4:N4" si="0">SUM(F5,F33)</f>
        <v>2</v>
      </c>
      <c r="G4" s="531">
        <f t="shared" si="0"/>
        <v>1</v>
      </c>
      <c r="H4" s="532">
        <f t="shared" si="0"/>
        <v>1</v>
      </c>
      <c r="I4" s="533">
        <f t="shared" si="0"/>
        <v>1</v>
      </c>
      <c r="J4" s="531">
        <f t="shared" si="0"/>
        <v>1</v>
      </c>
      <c r="K4" s="531">
        <f>SUM(K5,K33)</f>
        <v>2</v>
      </c>
      <c r="L4" s="534">
        <f>SUM(L5,L33)</f>
        <v>0</v>
      </c>
      <c r="M4" s="535">
        <f t="shared" si="0"/>
        <v>1</v>
      </c>
      <c r="N4" s="533">
        <f t="shared" si="0"/>
        <v>4</v>
      </c>
      <c r="O4" s="531">
        <f>SUM(O5,O33)</f>
        <v>2</v>
      </c>
      <c r="P4" s="536">
        <f>SUM(P5,P33)</f>
        <v>3</v>
      </c>
      <c r="Q4" s="537">
        <f>SUM(E4:P4)</f>
        <v>21</v>
      </c>
    </row>
    <row r="5" spans="2:17" ht="15" customHeight="1" thickBot="1" x14ac:dyDescent="0.2">
      <c r="B5" s="772" t="s">
        <v>86</v>
      </c>
      <c r="C5" s="773"/>
      <c r="D5" s="774"/>
      <c r="E5" s="538">
        <f t="shared" ref="E5:P5" si="1">SUM(E6,E23,E27,E30,E26)</f>
        <v>3</v>
      </c>
      <c r="F5" s="538">
        <f t="shared" si="1"/>
        <v>2</v>
      </c>
      <c r="G5" s="539">
        <f t="shared" si="1"/>
        <v>1</v>
      </c>
      <c r="H5" s="540">
        <f t="shared" si="1"/>
        <v>1</v>
      </c>
      <c r="I5" s="538">
        <f t="shared" si="1"/>
        <v>1</v>
      </c>
      <c r="J5" s="538">
        <f t="shared" si="1"/>
        <v>1</v>
      </c>
      <c r="K5" s="538">
        <f t="shared" si="1"/>
        <v>1</v>
      </c>
      <c r="L5" s="538">
        <f t="shared" si="1"/>
        <v>0</v>
      </c>
      <c r="M5" s="541">
        <f t="shared" si="1"/>
        <v>1</v>
      </c>
      <c r="N5" s="542">
        <f t="shared" si="1"/>
        <v>4</v>
      </c>
      <c r="O5" s="538">
        <f t="shared" si="1"/>
        <v>1</v>
      </c>
      <c r="P5" s="543">
        <f t="shared" si="1"/>
        <v>3</v>
      </c>
      <c r="Q5" s="544">
        <f>SUM(E5:P5)</f>
        <v>19</v>
      </c>
    </row>
    <row r="6" spans="2:17" ht="15" customHeight="1" thickTop="1" x14ac:dyDescent="0.15">
      <c r="B6" s="776" t="s">
        <v>121</v>
      </c>
      <c r="C6" s="869" t="s">
        <v>113</v>
      </c>
      <c r="D6" s="870"/>
      <c r="E6" s="428">
        <f t="shared" ref="E6:O6" si="2">SUM(E7:E22)</f>
        <v>0</v>
      </c>
      <c r="F6" s="427">
        <f t="shared" si="2"/>
        <v>0</v>
      </c>
      <c r="G6" s="3">
        <f t="shared" si="2"/>
        <v>0</v>
      </c>
      <c r="H6" s="428">
        <f t="shared" si="2"/>
        <v>0</v>
      </c>
      <c r="I6" s="93">
        <f t="shared" si="2"/>
        <v>0</v>
      </c>
      <c r="J6" s="93">
        <f t="shared" si="2"/>
        <v>0</v>
      </c>
      <c r="K6" s="93">
        <f t="shared" si="2"/>
        <v>1</v>
      </c>
      <c r="L6" s="93">
        <f t="shared" si="2"/>
        <v>0</v>
      </c>
      <c r="M6" s="488">
        <f t="shared" si="2"/>
        <v>0</v>
      </c>
      <c r="N6" s="427">
        <f t="shared" si="2"/>
        <v>2</v>
      </c>
      <c r="O6" s="93">
        <f t="shared" si="2"/>
        <v>1</v>
      </c>
      <c r="P6" s="545">
        <f>SUM(P7:P22)</f>
        <v>1</v>
      </c>
      <c r="Q6" s="546">
        <f t="shared" ref="Q6:Q33" si="3">SUM(E6:P6)</f>
        <v>5</v>
      </c>
    </row>
    <row r="7" spans="2:17" ht="15" customHeight="1" x14ac:dyDescent="0.15">
      <c r="B7" s="776"/>
      <c r="C7" s="6"/>
      <c r="D7" s="95" t="s">
        <v>122</v>
      </c>
      <c r="E7" s="343"/>
      <c r="F7" s="340"/>
      <c r="G7" s="547"/>
      <c r="H7" s="343"/>
      <c r="I7" s="342"/>
      <c r="J7" s="342"/>
      <c r="K7" s="342"/>
      <c r="L7" s="342"/>
      <c r="M7" s="341"/>
      <c r="N7" s="340"/>
      <c r="O7" s="342">
        <v>1</v>
      </c>
      <c r="P7" s="548"/>
      <c r="Q7" s="549">
        <f>SUM(E7:P7)</f>
        <v>1</v>
      </c>
    </row>
    <row r="8" spans="2:17" ht="15" customHeight="1" x14ac:dyDescent="0.15">
      <c r="B8" s="776"/>
      <c r="C8" s="6"/>
      <c r="D8" s="95" t="s">
        <v>123</v>
      </c>
      <c r="E8" s="343"/>
      <c r="F8" s="340"/>
      <c r="G8" s="547"/>
      <c r="H8" s="343"/>
      <c r="I8" s="342"/>
      <c r="J8" s="342"/>
      <c r="K8" s="342"/>
      <c r="L8" s="342"/>
      <c r="M8" s="341"/>
      <c r="N8" s="340"/>
      <c r="O8" s="342"/>
      <c r="P8" s="548"/>
      <c r="Q8" s="549">
        <f t="shared" si="3"/>
        <v>0</v>
      </c>
    </row>
    <row r="9" spans="2:17" ht="15" customHeight="1" x14ac:dyDescent="0.15">
      <c r="B9" s="776"/>
      <c r="C9" s="6"/>
      <c r="D9" s="95" t="s">
        <v>124</v>
      </c>
      <c r="E9" s="343"/>
      <c r="F9" s="340"/>
      <c r="G9" s="547"/>
      <c r="H9" s="343"/>
      <c r="I9" s="342"/>
      <c r="J9" s="342"/>
      <c r="K9" s="342"/>
      <c r="L9" s="342"/>
      <c r="M9" s="341"/>
      <c r="N9" s="340"/>
      <c r="O9" s="342"/>
      <c r="P9" s="548"/>
      <c r="Q9" s="549">
        <f t="shared" si="3"/>
        <v>0</v>
      </c>
    </row>
    <row r="10" spans="2:17" ht="15" customHeight="1" x14ac:dyDescent="0.15">
      <c r="B10" s="776"/>
      <c r="C10" s="6"/>
      <c r="D10" s="95" t="s">
        <v>125</v>
      </c>
      <c r="E10" s="343"/>
      <c r="F10" s="340"/>
      <c r="G10" s="547"/>
      <c r="H10" s="343"/>
      <c r="I10" s="342"/>
      <c r="J10" s="342"/>
      <c r="K10" s="342"/>
      <c r="L10" s="342"/>
      <c r="M10" s="341"/>
      <c r="N10" s="340"/>
      <c r="O10" s="342"/>
      <c r="P10" s="548"/>
      <c r="Q10" s="549">
        <f t="shared" si="3"/>
        <v>0</v>
      </c>
    </row>
    <row r="11" spans="2:17" ht="15" customHeight="1" x14ac:dyDescent="0.15">
      <c r="B11" s="776"/>
      <c r="C11" s="6"/>
      <c r="D11" s="95" t="s">
        <v>126</v>
      </c>
      <c r="E11" s="343"/>
      <c r="F11" s="340"/>
      <c r="G11" s="547"/>
      <c r="H11" s="343"/>
      <c r="I11" s="342"/>
      <c r="J11" s="342"/>
      <c r="K11" s="342"/>
      <c r="L11" s="342"/>
      <c r="M11" s="341"/>
      <c r="N11" s="340">
        <v>1</v>
      </c>
      <c r="O11" s="342"/>
      <c r="P11" s="548"/>
      <c r="Q11" s="549">
        <f t="shared" si="3"/>
        <v>1</v>
      </c>
    </row>
    <row r="12" spans="2:17" ht="15" customHeight="1" x14ac:dyDescent="0.15">
      <c r="B12" s="776"/>
      <c r="C12" s="6"/>
      <c r="D12" s="95" t="s">
        <v>127</v>
      </c>
      <c r="E12" s="343"/>
      <c r="F12" s="340"/>
      <c r="G12" s="547"/>
      <c r="H12" s="343"/>
      <c r="I12" s="342"/>
      <c r="J12" s="342"/>
      <c r="K12" s="342"/>
      <c r="L12" s="342"/>
      <c r="M12" s="341"/>
      <c r="N12" s="340"/>
      <c r="O12" s="342"/>
      <c r="P12" s="548"/>
      <c r="Q12" s="549">
        <f t="shared" si="3"/>
        <v>0</v>
      </c>
    </row>
    <row r="13" spans="2:17" ht="15" customHeight="1" x14ac:dyDescent="0.15">
      <c r="B13" s="776"/>
      <c r="C13" s="6"/>
      <c r="D13" s="95" t="s">
        <v>128</v>
      </c>
      <c r="E13" s="343"/>
      <c r="F13" s="340"/>
      <c r="G13" s="547"/>
      <c r="H13" s="343"/>
      <c r="I13" s="342"/>
      <c r="J13" s="342"/>
      <c r="K13" s="342"/>
      <c r="L13" s="342"/>
      <c r="M13" s="341"/>
      <c r="N13" s="340"/>
      <c r="O13" s="342"/>
      <c r="P13" s="548"/>
      <c r="Q13" s="549">
        <f>SUM(E13:P13)</f>
        <v>0</v>
      </c>
    </row>
    <row r="14" spans="2:17" ht="15" customHeight="1" x14ac:dyDescent="0.15">
      <c r="B14" s="776"/>
      <c r="C14" s="6"/>
      <c r="D14" s="95" t="s">
        <v>129</v>
      </c>
      <c r="E14" s="343"/>
      <c r="F14" s="340"/>
      <c r="G14" s="547"/>
      <c r="H14" s="343"/>
      <c r="I14" s="342"/>
      <c r="J14" s="342"/>
      <c r="K14" s="342"/>
      <c r="L14" s="342"/>
      <c r="M14" s="341"/>
      <c r="N14" s="340"/>
      <c r="O14" s="342"/>
      <c r="P14" s="548"/>
      <c r="Q14" s="549">
        <f t="shared" si="3"/>
        <v>0</v>
      </c>
    </row>
    <row r="15" spans="2:17" ht="15" customHeight="1" x14ac:dyDescent="0.15">
      <c r="B15" s="776"/>
      <c r="C15" s="6"/>
      <c r="D15" s="95" t="s">
        <v>130</v>
      </c>
      <c r="E15" s="343"/>
      <c r="F15" s="340"/>
      <c r="G15" s="547"/>
      <c r="H15" s="343"/>
      <c r="I15" s="342"/>
      <c r="J15" s="342"/>
      <c r="K15" s="342"/>
      <c r="L15" s="342"/>
      <c r="M15" s="341"/>
      <c r="N15" s="340"/>
      <c r="O15" s="342"/>
      <c r="P15" s="548"/>
      <c r="Q15" s="549">
        <f t="shared" si="3"/>
        <v>0</v>
      </c>
    </row>
    <row r="16" spans="2:17" ht="15" customHeight="1" x14ac:dyDescent="0.15">
      <c r="B16" s="776"/>
      <c r="C16" s="6"/>
      <c r="D16" s="95" t="s">
        <v>131</v>
      </c>
      <c r="E16" s="343"/>
      <c r="F16" s="340"/>
      <c r="G16" s="547"/>
      <c r="H16" s="343"/>
      <c r="I16" s="342"/>
      <c r="J16" s="342"/>
      <c r="K16" s="342">
        <v>1</v>
      </c>
      <c r="L16" s="342"/>
      <c r="M16" s="341"/>
      <c r="N16" s="340">
        <v>1</v>
      </c>
      <c r="O16" s="342"/>
      <c r="P16" s="548">
        <v>1</v>
      </c>
      <c r="Q16" s="549">
        <f>SUM(E16:P16)</f>
        <v>3</v>
      </c>
    </row>
    <row r="17" spans="2:17" ht="15" customHeight="1" x14ac:dyDescent="0.15">
      <c r="B17" s="776"/>
      <c r="C17" s="6"/>
      <c r="D17" s="95" t="s">
        <v>132</v>
      </c>
      <c r="E17" s="343"/>
      <c r="F17" s="340"/>
      <c r="G17" s="547"/>
      <c r="H17" s="343"/>
      <c r="I17" s="342"/>
      <c r="J17" s="342"/>
      <c r="K17" s="342"/>
      <c r="L17" s="342"/>
      <c r="M17" s="341"/>
      <c r="N17" s="340"/>
      <c r="O17" s="342"/>
      <c r="P17" s="548"/>
      <c r="Q17" s="549">
        <f t="shared" si="3"/>
        <v>0</v>
      </c>
    </row>
    <row r="18" spans="2:17" ht="15" customHeight="1" x14ac:dyDescent="0.15">
      <c r="B18" s="776"/>
      <c r="C18" s="6"/>
      <c r="D18" s="95" t="s">
        <v>133</v>
      </c>
      <c r="E18" s="343"/>
      <c r="F18" s="340"/>
      <c r="G18" s="547"/>
      <c r="H18" s="343"/>
      <c r="I18" s="342"/>
      <c r="J18" s="342"/>
      <c r="K18" s="342"/>
      <c r="L18" s="342"/>
      <c r="M18" s="341"/>
      <c r="N18" s="340"/>
      <c r="O18" s="342"/>
      <c r="P18" s="548"/>
      <c r="Q18" s="549">
        <f t="shared" si="3"/>
        <v>0</v>
      </c>
    </row>
    <row r="19" spans="2:17" ht="15" customHeight="1" x14ac:dyDescent="0.15">
      <c r="B19" s="776"/>
      <c r="C19" s="6"/>
      <c r="D19" s="95" t="s">
        <v>134</v>
      </c>
      <c r="E19" s="343"/>
      <c r="F19" s="340"/>
      <c r="G19" s="547"/>
      <c r="H19" s="343"/>
      <c r="I19" s="342"/>
      <c r="J19" s="342"/>
      <c r="K19" s="342"/>
      <c r="L19" s="342"/>
      <c r="M19" s="341"/>
      <c r="N19" s="340"/>
      <c r="O19" s="342"/>
      <c r="P19" s="548"/>
      <c r="Q19" s="549">
        <f t="shared" si="3"/>
        <v>0</v>
      </c>
    </row>
    <row r="20" spans="2:17" ht="15" customHeight="1" x14ac:dyDescent="0.15">
      <c r="B20" s="776"/>
      <c r="C20" s="6"/>
      <c r="D20" s="95" t="s">
        <v>135</v>
      </c>
      <c r="E20" s="343"/>
      <c r="F20" s="340"/>
      <c r="G20" s="547"/>
      <c r="H20" s="343"/>
      <c r="I20" s="342"/>
      <c r="J20" s="342"/>
      <c r="K20" s="342"/>
      <c r="L20" s="342"/>
      <c r="M20" s="341"/>
      <c r="N20" s="340"/>
      <c r="O20" s="342"/>
      <c r="P20" s="548"/>
      <c r="Q20" s="549">
        <f t="shared" si="3"/>
        <v>0</v>
      </c>
    </row>
    <row r="21" spans="2:17" ht="15" customHeight="1" x14ac:dyDescent="0.15">
      <c r="B21" s="776"/>
      <c r="C21" s="6"/>
      <c r="D21" s="95" t="s">
        <v>136</v>
      </c>
      <c r="E21" s="343"/>
      <c r="F21" s="340"/>
      <c r="G21" s="547"/>
      <c r="H21" s="343"/>
      <c r="I21" s="342"/>
      <c r="J21" s="342"/>
      <c r="K21" s="342"/>
      <c r="L21" s="342"/>
      <c r="M21" s="341"/>
      <c r="N21" s="340"/>
      <c r="O21" s="342"/>
      <c r="P21" s="548"/>
      <c r="Q21" s="549">
        <f t="shared" si="3"/>
        <v>0</v>
      </c>
    </row>
    <row r="22" spans="2:17" ht="15" customHeight="1" x14ac:dyDescent="0.15">
      <c r="B22" s="776"/>
      <c r="C22" s="337"/>
      <c r="D22" s="336" t="s">
        <v>137</v>
      </c>
      <c r="E22" s="335"/>
      <c r="F22" s="332"/>
      <c r="G22" s="550"/>
      <c r="H22" s="335"/>
      <c r="I22" s="334"/>
      <c r="J22" s="334"/>
      <c r="K22" s="334"/>
      <c r="L22" s="334"/>
      <c r="M22" s="333"/>
      <c r="N22" s="332"/>
      <c r="O22" s="334"/>
      <c r="P22" s="551"/>
      <c r="Q22" s="552">
        <f t="shared" si="3"/>
        <v>0</v>
      </c>
    </row>
    <row r="23" spans="2:17" ht="15" customHeight="1" x14ac:dyDescent="0.15">
      <c r="B23" s="776"/>
      <c r="C23" s="765" t="s">
        <v>112</v>
      </c>
      <c r="D23" s="766"/>
      <c r="E23" s="346">
        <f t="shared" ref="E23:P23" si="4">SUM(E24:E25)</f>
        <v>2</v>
      </c>
      <c r="F23" s="345">
        <f t="shared" si="4"/>
        <v>2</v>
      </c>
      <c r="G23" s="312">
        <f t="shared" si="4"/>
        <v>1</v>
      </c>
      <c r="H23" s="346">
        <f t="shared" si="4"/>
        <v>1</v>
      </c>
      <c r="I23" s="87">
        <f t="shared" si="4"/>
        <v>1</v>
      </c>
      <c r="J23" s="87">
        <f t="shared" si="4"/>
        <v>0</v>
      </c>
      <c r="K23" s="87">
        <f t="shared" si="4"/>
        <v>0</v>
      </c>
      <c r="L23" s="87">
        <f t="shared" si="4"/>
        <v>0</v>
      </c>
      <c r="M23" s="293">
        <f t="shared" si="4"/>
        <v>1</v>
      </c>
      <c r="N23" s="345">
        <f t="shared" si="4"/>
        <v>1</v>
      </c>
      <c r="O23" s="87">
        <f t="shared" si="4"/>
        <v>0</v>
      </c>
      <c r="P23" s="553">
        <f t="shared" si="4"/>
        <v>2</v>
      </c>
      <c r="Q23" s="554">
        <f t="shared" si="3"/>
        <v>11</v>
      </c>
    </row>
    <row r="24" spans="2:17" ht="15" customHeight="1" x14ac:dyDescent="0.15">
      <c r="B24" s="776"/>
      <c r="C24" s="6"/>
      <c r="D24" s="95" t="s">
        <v>93</v>
      </c>
      <c r="E24" s="343">
        <v>2</v>
      </c>
      <c r="F24" s="340">
        <v>2</v>
      </c>
      <c r="G24" s="547">
        <v>1</v>
      </c>
      <c r="H24" s="343">
        <v>1</v>
      </c>
      <c r="I24" s="342">
        <v>1</v>
      </c>
      <c r="J24" s="342"/>
      <c r="K24" s="342"/>
      <c r="L24" s="342"/>
      <c r="M24" s="341">
        <v>1</v>
      </c>
      <c r="N24" s="340">
        <v>1</v>
      </c>
      <c r="O24" s="342"/>
      <c r="P24" s="548">
        <v>2</v>
      </c>
      <c r="Q24" s="549">
        <f>SUM(E24:P24)</f>
        <v>11</v>
      </c>
    </row>
    <row r="25" spans="2:17" ht="15" customHeight="1" x14ac:dyDescent="0.15">
      <c r="B25" s="776"/>
      <c r="C25" s="337"/>
      <c r="D25" s="336" t="s">
        <v>138</v>
      </c>
      <c r="E25" s="335"/>
      <c r="F25" s="332"/>
      <c r="G25" s="550"/>
      <c r="H25" s="335"/>
      <c r="I25" s="334"/>
      <c r="J25" s="334"/>
      <c r="K25" s="334"/>
      <c r="L25" s="334"/>
      <c r="M25" s="333"/>
      <c r="N25" s="332"/>
      <c r="O25" s="334"/>
      <c r="P25" s="551"/>
      <c r="Q25" s="552">
        <f t="shared" si="3"/>
        <v>0</v>
      </c>
    </row>
    <row r="26" spans="2:17" ht="15" customHeight="1" x14ac:dyDescent="0.15">
      <c r="B26" s="776"/>
      <c r="C26" s="871" t="s">
        <v>139</v>
      </c>
      <c r="D26" s="872"/>
      <c r="E26" s="352">
        <v>0</v>
      </c>
      <c r="F26" s="349">
        <v>0</v>
      </c>
      <c r="G26" s="555">
        <v>0</v>
      </c>
      <c r="H26" s="352">
        <v>0</v>
      </c>
      <c r="I26" s="351">
        <v>0</v>
      </c>
      <c r="J26" s="351">
        <v>0</v>
      </c>
      <c r="K26" s="351">
        <v>0</v>
      </c>
      <c r="L26" s="351">
        <v>0</v>
      </c>
      <c r="M26" s="350">
        <v>0</v>
      </c>
      <c r="N26" s="349">
        <v>0</v>
      </c>
      <c r="O26" s="351">
        <v>0</v>
      </c>
      <c r="P26" s="556">
        <v>0</v>
      </c>
      <c r="Q26" s="557">
        <f t="shared" si="3"/>
        <v>0</v>
      </c>
    </row>
    <row r="27" spans="2:17" ht="15" customHeight="1" x14ac:dyDescent="0.15">
      <c r="B27" s="776"/>
      <c r="C27" s="765" t="s">
        <v>140</v>
      </c>
      <c r="D27" s="766"/>
      <c r="E27" s="346">
        <f t="shared" ref="E27:P27" si="5">SUM(E28:E29)</f>
        <v>0</v>
      </c>
      <c r="F27" s="345">
        <f t="shared" si="5"/>
        <v>0</v>
      </c>
      <c r="G27" s="312">
        <f t="shared" si="5"/>
        <v>0</v>
      </c>
      <c r="H27" s="346">
        <f t="shared" si="5"/>
        <v>0</v>
      </c>
      <c r="I27" s="87">
        <f t="shared" si="5"/>
        <v>0</v>
      </c>
      <c r="J27" s="87">
        <f t="shared" si="5"/>
        <v>0</v>
      </c>
      <c r="K27" s="87">
        <f t="shared" si="5"/>
        <v>0</v>
      </c>
      <c r="L27" s="87">
        <f t="shared" si="5"/>
        <v>0</v>
      </c>
      <c r="M27" s="293">
        <f t="shared" si="5"/>
        <v>0</v>
      </c>
      <c r="N27" s="345">
        <f t="shared" si="5"/>
        <v>1</v>
      </c>
      <c r="O27" s="87">
        <f t="shared" si="5"/>
        <v>0</v>
      </c>
      <c r="P27" s="553">
        <f t="shared" si="5"/>
        <v>0</v>
      </c>
      <c r="Q27" s="554">
        <f t="shared" si="3"/>
        <v>1</v>
      </c>
    </row>
    <row r="28" spans="2:17" ht="15" customHeight="1" x14ac:dyDescent="0.15">
      <c r="B28" s="776"/>
      <c r="C28" s="6"/>
      <c r="D28" s="95" t="s">
        <v>141</v>
      </c>
      <c r="E28" s="343">
        <v>0</v>
      </c>
      <c r="F28" s="340"/>
      <c r="G28" s="547"/>
      <c r="H28" s="343"/>
      <c r="I28" s="342"/>
      <c r="J28" s="342"/>
      <c r="K28" s="342"/>
      <c r="L28" s="342"/>
      <c r="M28" s="341"/>
      <c r="N28" s="340">
        <v>1</v>
      </c>
      <c r="O28" s="342">
        <v>0</v>
      </c>
      <c r="P28" s="548">
        <v>0</v>
      </c>
      <c r="Q28" s="549">
        <f>SUM(E28:P28)</f>
        <v>1</v>
      </c>
    </row>
    <row r="29" spans="2:17" ht="15" customHeight="1" x14ac:dyDescent="0.15">
      <c r="B29" s="776"/>
      <c r="C29" s="337"/>
      <c r="D29" s="336" t="s">
        <v>142</v>
      </c>
      <c r="E29" s="335"/>
      <c r="F29" s="332"/>
      <c r="G29" s="550"/>
      <c r="H29" s="335"/>
      <c r="I29" s="334"/>
      <c r="J29" s="334"/>
      <c r="K29" s="334"/>
      <c r="L29" s="334"/>
      <c r="M29" s="333"/>
      <c r="N29" s="332"/>
      <c r="O29" s="334"/>
      <c r="P29" s="551"/>
      <c r="Q29" s="552">
        <f>SUM(E29:P29)</f>
        <v>0</v>
      </c>
    </row>
    <row r="30" spans="2:17" ht="15" customHeight="1" x14ac:dyDescent="0.15">
      <c r="B30" s="776"/>
      <c r="C30" s="831" t="s">
        <v>110</v>
      </c>
      <c r="D30" s="873"/>
      <c r="E30" s="371">
        <f>SUM(E31:E32)</f>
        <v>1</v>
      </c>
      <c r="F30" s="558">
        <f t="shared" ref="F30:P30" si="6">SUM(F31:F32)</f>
        <v>0</v>
      </c>
      <c r="G30">
        <f>SUM(G31:G32)</f>
        <v>0</v>
      </c>
      <c r="H30" s="371">
        <f t="shared" si="6"/>
        <v>0</v>
      </c>
      <c r="I30" s="559">
        <f t="shared" si="6"/>
        <v>0</v>
      </c>
      <c r="J30" s="559">
        <f t="shared" si="6"/>
        <v>1</v>
      </c>
      <c r="K30" s="559">
        <f t="shared" si="6"/>
        <v>0</v>
      </c>
      <c r="L30" s="559">
        <f>SUM(L31:L32)</f>
        <v>0</v>
      </c>
      <c r="M30" s="560">
        <f t="shared" si="6"/>
        <v>0</v>
      </c>
      <c r="N30" s="558">
        <f t="shared" si="6"/>
        <v>0</v>
      </c>
      <c r="O30" s="559">
        <f t="shared" si="6"/>
        <v>0</v>
      </c>
      <c r="P30" s="561">
        <f t="shared" si="6"/>
        <v>0</v>
      </c>
      <c r="Q30" s="546">
        <f t="shared" si="3"/>
        <v>2</v>
      </c>
    </row>
    <row r="31" spans="2:17" ht="15" customHeight="1" x14ac:dyDescent="0.15">
      <c r="B31" s="776"/>
      <c r="C31" s="860"/>
      <c r="D31" s="461" t="s">
        <v>88</v>
      </c>
      <c r="E31" s="343"/>
      <c r="F31" s="340"/>
      <c r="G31" s="547"/>
      <c r="H31" s="343"/>
      <c r="I31" s="342"/>
      <c r="J31" s="342"/>
      <c r="K31" s="342"/>
      <c r="L31" s="342"/>
      <c r="M31" s="341"/>
      <c r="N31" s="340"/>
      <c r="O31" s="342"/>
      <c r="P31" s="548"/>
      <c r="Q31" s="549">
        <f t="shared" si="3"/>
        <v>0</v>
      </c>
    </row>
    <row r="32" spans="2:17" ht="15" customHeight="1" x14ac:dyDescent="0.15">
      <c r="B32" s="776"/>
      <c r="C32" s="861"/>
      <c r="D32" s="562" t="s">
        <v>87</v>
      </c>
      <c r="E32" s="335">
        <v>1</v>
      </c>
      <c r="F32" s="332"/>
      <c r="G32" s="550"/>
      <c r="H32" s="335"/>
      <c r="I32" s="334"/>
      <c r="J32" s="334">
        <v>1</v>
      </c>
      <c r="K32" s="334"/>
      <c r="L32" s="334"/>
      <c r="M32" s="333"/>
      <c r="N32" s="332"/>
      <c r="O32" s="334"/>
      <c r="P32" s="551"/>
      <c r="Q32" s="552">
        <f>SUM(E32:P32)</f>
        <v>2</v>
      </c>
    </row>
    <row r="33" spans="2:17" ht="15" customHeight="1" thickBot="1" x14ac:dyDescent="0.2">
      <c r="B33" s="777"/>
      <c r="C33" s="862" t="s">
        <v>143</v>
      </c>
      <c r="D33" s="863"/>
      <c r="E33" s="329"/>
      <c r="F33" s="326"/>
      <c r="G33" s="563"/>
      <c r="H33" s="329"/>
      <c r="I33" s="328"/>
      <c r="J33" s="328"/>
      <c r="K33" s="328">
        <v>1</v>
      </c>
      <c r="L33" s="328"/>
      <c r="M33" s="327"/>
      <c r="N33" s="326"/>
      <c r="O33" s="328">
        <v>1</v>
      </c>
      <c r="P33" s="564"/>
      <c r="Q33" s="565">
        <f t="shared" si="3"/>
        <v>2</v>
      </c>
    </row>
  </sheetData>
  <mergeCells count="24">
    <mergeCell ref="N2:N3"/>
    <mergeCell ref="O2:O3"/>
    <mergeCell ref="B2:D3"/>
    <mergeCell ref="E2:E3"/>
    <mergeCell ref="F2:F3"/>
    <mergeCell ref="G2:G3"/>
    <mergeCell ref="H2:H3"/>
    <mergeCell ref="I2:I3"/>
    <mergeCell ref="C31:C32"/>
    <mergeCell ref="C33:D33"/>
    <mergeCell ref="P2:P3"/>
    <mergeCell ref="Q2:Q3"/>
    <mergeCell ref="B4:D4"/>
    <mergeCell ref="B5:D5"/>
    <mergeCell ref="B6:B33"/>
    <mergeCell ref="C6:D6"/>
    <mergeCell ref="C23:D23"/>
    <mergeCell ref="C26:D26"/>
    <mergeCell ref="C27:D27"/>
    <mergeCell ref="C30:D30"/>
    <mergeCell ref="J2:J3"/>
    <mergeCell ref="K2:K3"/>
    <mergeCell ref="L2:L3"/>
    <mergeCell ref="M2:M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68285-62A7-4CB5-898F-6E40988FFAE0}">
  <dimension ref="A1:R34"/>
  <sheetViews>
    <sheetView showGridLines="0" showZeros="0" zoomScale="70" zoomScaleNormal="70" zoomScaleSheetLayoutView="115" workbookViewId="0">
      <selection activeCell="AE24" sqref="AE24"/>
    </sheetView>
  </sheetViews>
  <sheetFormatPr defaultRowHeight="10.8" x14ac:dyDescent="0.15"/>
  <cols>
    <col min="1" max="1" width="1.625" customWidth="1"/>
    <col min="2" max="2" width="3.375" customWidth="1"/>
    <col min="3" max="3" width="5.375" customWidth="1"/>
    <col min="4" max="4" width="21.375" customWidth="1"/>
    <col min="5" max="16" width="4.625" customWidth="1"/>
    <col min="17" max="17" width="5.875" customWidth="1"/>
    <col min="18" max="18" width="1.5" customWidth="1"/>
  </cols>
  <sheetData>
    <row r="1" spans="1:18" ht="16.5" customHeight="1" thickBot="1" x14ac:dyDescent="0.2">
      <c r="A1" s="3"/>
      <c r="B1" s="432" t="s">
        <v>151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15">
      <c r="A2" s="3"/>
      <c r="B2" s="895" t="s">
        <v>152</v>
      </c>
      <c r="C2" s="896"/>
      <c r="D2" s="897"/>
      <c r="E2" s="901">
        <v>1</v>
      </c>
      <c r="F2" s="853">
        <v>2</v>
      </c>
      <c r="G2" s="854">
        <v>3</v>
      </c>
      <c r="H2" s="901">
        <v>4</v>
      </c>
      <c r="I2" s="853">
        <v>5</v>
      </c>
      <c r="J2" s="853">
        <v>6</v>
      </c>
      <c r="K2" s="853">
        <v>7</v>
      </c>
      <c r="L2" s="853">
        <v>8</v>
      </c>
      <c r="M2" s="892">
        <v>9</v>
      </c>
      <c r="N2" s="893">
        <v>10</v>
      </c>
      <c r="O2" s="853">
        <v>11</v>
      </c>
      <c r="P2" s="888">
        <v>12</v>
      </c>
      <c r="Q2" s="890" t="s">
        <v>36</v>
      </c>
      <c r="R2" s="3"/>
    </row>
    <row r="3" spans="1:18" ht="11.4" thickBot="1" x14ac:dyDescent="0.2">
      <c r="A3" s="3"/>
      <c r="B3" s="898"/>
      <c r="C3" s="899"/>
      <c r="D3" s="900"/>
      <c r="E3" s="902"/>
      <c r="F3" s="755"/>
      <c r="G3" s="855"/>
      <c r="H3" s="902"/>
      <c r="I3" s="755"/>
      <c r="J3" s="755"/>
      <c r="K3" s="755"/>
      <c r="L3" s="755"/>
      <c r="M3" s="859"/>
      <c r="N3" s="894"/>
      <c r="O3" s="755"/>
      <c r="P3" s="889"/>
      <c r="Q3" s="891"/>
      <c r="R3" s="3"/>
    </row>
    <row r="4" spans="1:18" ht="15" customHeight="1" x14ac:dyDescent="0.15">
      <c r="A4" s="3"/>
      <c r="B4" s="743" t="s">
        <v>120</v>
      </c>
      <c r="C4" s="740"/>
      <c r="D4" s="742"/>
      <c r="E4" s="377">
        <v>15</v>
      </c>
      <c r="F4" s="376">
        <v>16</v>
      </c>
      <c r="G4" s="258">
        <v>13</v>
      </c>
      <c r="H4" s="377">
        <v>10</v>
      </c>
      <c r="I4" s="202">
        <v>11</v>
      </c>
      <c r="J4" s="202">
        <v>10</v>
      </c>
      <c r="K4" s="202">
        <v>12</v>
      </c>
      <c r="L4" s="202">
        <v>12</v>
      </c>
      <c r="M4" s="254">
        <v>11</v>
      </c>
      <c r="N4" s="376">
        <v>17</v>
      </c>
      <c r="O4" s="202">
        <v>11</v>
      </c>
      <c r="P4" s="566">
        <v>13</v>
      </c>
      <c r="Q4" s="567">
        <f t="shared" ref="Q4:Q32" si="0">SUM(E4:P4)</f>
        <v>151</v>
      </c>
      <c r="R4" s="3"/>
    </row>
    <row r="5" spans="1:18" ht="15" customHeight="1" thickBot="1" x14ac:dyDescent="0.2">
      <c r="A5" s="3"/>
      <c r="B5" s="734" t="s">
        <v>86</v>
      </c>
      <c r="C5" s="735"/>
      <c r="D5" s="736"/>
      <c r="E5" s="568">
        <v>15</v>
      </c>
      <c r="F5" s="569">
        <v>16</v>
      </c>
      <c r="G5" s="570">
        <v>11</v>
      </c>
      <c r="H5" s="568">
        <v>10</v>
      </c>
      <c r="I5" s="571">
        <v>9</v>
      </c>
      <c r="J5" s="571">
        <v>10</v>
      </c>
      <c r="K5" s="571">
        <v>11</v>
      </c>
      <c r="L5" s="571">
        <v>10</v>
      </c>
      <c r="M5" s="572">
        <v>11</v>
      </c>
      <c r="N5" s="569">
        <v>17</v>
      </c>
      <c r="O5" s="571">
        <v>10</v>
      </c>
      <c r="P5" s="573">
        <v>13</v>
      </c>
      <c r="Q5" s="574">
        <f t="shared" si="0"/>
        <v>143</v>
      </c>
      <c r="R5" s="3"/>
    </row>
    <row r="6" spans="1:18" ht="15" customHeight="1" thickTop="1" x14ac:dyDescent="0.15">
      <c r="A6" s="3"/>
      <c r="B6" s="825" t="s">
        <v>121</v>
      </c>
      <c r="C6" s="827" t="s">
        <v>113</v>
      </c>
      <c r="D6" s="828"/>
      <c r="E6" s="428">
        <v>2</v>
      </c>
      <c r="F6" s="427">
        <v>0</v>
      </c>
      <c r="G6" s="3">
        <v>1</v>
      </c>
      <c r="H6" s="428">
        <v>1</v>
      </c>
      <c r="I6" s="93">
        <v>3</v>
      </c>
      <c r="J6" s="93">
        <v>4</v>
      </c>
      <c r="K6" s="93">
        <v>8</v>
      </c>
      <c r="L6" s="93">
        <v>8</v>
      </c>
      <c r="M6" s="488">
        <v>8</v>
      </c>
      <c r="N6" s="427">
        <v>7</v>
      </c>
      <c r="O6" s="93">
        <v>3</v>
      </c>
      <c r="P6" s="545">
        <v>6</v>
      </c>
      <c r="Q6" s="546">
        <f t="shared" si="0"/>
        <v>51</v>
      </c>
      <c r="R6" s="3"/>
    </row>
    <row r="7" spans="1:18" ht="15" customHeight="1" x14ac:dyDescent="0.15">
      <c r="A7" s="3"/>
      <c r="B7" s="825"/>
      <c r="C7" s="250"/>
      <c r="D7" s="72" t="s">
        <v>122</v>
      </c>
      <c r="E7" s="412">
        <v>0</v>
      </c>
      <c r="F7" s="411">
        <v>0</v>
      </c>
      <c r="G7" s="283">
        <v>0</v>
      </c>
      <c r="H7" s="412">
        <v>0</v>
      </c>
      <c r="I7" s="76">
        <v>0</v>
      </c>
      <c r="J7" s="76">
        <v>0</v>
      </c>
      <c r="K7" s="76">
        <v>1</v>
      </c>
      <c r="L7" s="76">
        <v>1</v>
      </c>
      <c r="M7" s="279">
        <v>1</v>
      </c>
      <c r="N7" s="411">
        <v>2</v>
      </c>
      <c r="O7" s="76">
        <v>2</v>
      </c>
      <c r="P7" s="575">
        <v>0</v>
      </c>
      <c r="Q7" s="549">
        <f t="shared" si="0"/>
        <v>7</v>
      </c>
      <c r="R7" s="3"/>
    </row>
    <row r="8" spans="1:18" ht="15" customHeight="1" x14ac:dyDescent="0.15">
      <c r="A8" s="3"/>
      <c r="B8" s="825"/>
      <c r="C8" s="250"/>
      <c r="D8" s="72" t="s">
        <v>123</v>
      </c>
      <c r="E8" s="412">
        <v>0</v>
      </c>
      <c r="F8" s="411">
        <v>0</v>
      </c>
      <c r="G8" s="283">
        <v>0</v>
      </c>
      <c r="H8" s="412">
        <v>0</v>
      </c>
      <c r="I8" s="76">
        <v>0</v>
      </c>
      <c r="J8" s="76">
        <v>2</v>
      </c>
      <c r="K8" s="76">
        <v>0</v>
      </c>
      <c r="L8" s="76">
        <v>2</v>
      </c>
      <c r="M8" s="279">
        <v>0</v>
      </c>
      <c r="N8" s="411">
        <v>0</v>
      </c>
      <c r="O8" s="76">
        <v>0</v>
      </c>
      <c r="P8" s="575">
        <v>1</v>
      </c>
      <c r="Q8" s="549">
        <f t="shared" si="0"/>
        <v>5</v>
      </c>
      <c r="R8" s="3"/>
    </row>
    <row r="9" spans="1:18" ht="15" customHeight="1" x14ac:dyDescent="0.15">
      <c r="A9" s="3"/>
      <c r="B9" s="825"/>
      <c r="C9" s="250"/>
      <c r="D9" s="72" t="s">
        <v>124</v>
      </c>
      <c r="E9" s="412">
        <v>0</v>
      </c>
      <c r="F9" s="411">
        <v>0</v>
      </c>
      <c r="G9" s="283">
        <v>0</v>
      </c>
      <c r="H9" s="412">
        <v>0</v>
      </c>
      <c r="I9" s="76">
        <v>0</v>
      </c>
      <c r="J9" s="76">
        <v>0</v>
      </c>
      <c r="K9" s="76">
        <v>0</v>
      </c>
      <c r="L9" s="76">
        <v>0</v>
      </c>
      <c r="M9" s="279">
        <v>0</v>
      </c>
      <c r="N9" s="411">
        <v>0</v>
      </c>
      <c r="O9" s="76">
        <v>0</v>
      </c>
      <c r="P9" s="575">
        <v>0</v>
      </c>
      <c r="Q9" s="549">
        <f t="shared" si="0"/>
        <v>0</v>
      </c>
      <c r="R9" s="3"/>
    </row>
    <row r="10" spans="1:18" ht="15" customHeight="1" x14ac:dyDescent="0.15">
      <c r="A10" s="3"/>
      <c r="B10" s="825"/>
      <c r="C10" s="250"/>
      <c r="D10" s="72" t="s">
        <v>125</v>
      </c>
      <c r="E10" s="412">
        <v>0</v>
      </c>
      <c r="F10" s="411">
        <v>0</v>
      </c>
      <c r="G10" s="283">
        <v>0</v>
      </c>
      <c r="H10" s="412">
        <v>0</v>
      </c>
      <c r="I10" s="76">
        <v>0</v>
      </c>
      <c r="J10" s="76">
        <v>0</v>
      </c>
      <c r="K10" s="76">
        <v>0</v>
      </c>
      <c r="L10" s="76">
        <v>0</v>
      </c>
      <c r="M10" s="279">
        <v>0</v>
      </c>
      <c r="N10" s="411">
        <v>0</v>
      </c>
      <c r="O10" s="76">
        <v>0</v>
      </c>
      <c r="P10" s="575">
        <v>0</v>
      </c>
      <c r="Q10" s="549">
        <f t="shared" si="0"/>
        <v>0</v>
      </c>
      <c r="R10" s="3"/>
    </row>
    <row r="11" spans="1:18" ht="15" customHeight="1" x14ac:dyDescent="0.15">
      <c r="A11" s="3"/>
      <c r="B11" s="825"/>
      <c r="C11" s="250"/>
      <c r="D11" s="72" t="s">
        <v>126</v>
      </c>
      <c r="E11" s="412">
        <v>0</v>
      </c>
      <c r="F11" s="411">
        <v>0</v>
      </c>
      <c r="G11" s="283">
        <v>0</v>
      </c>
      <c r="H11" s="412">
        <v>0</v>
      </c>
      <c r="I11" s="76">
        <v>0</v>
      </c>
      <c r="J11" s="76">
        <v>0</v>
      </c>
      <c r="K11" s="76">
        <v>1</v>
      </c>
      <c r="L11" s="76">
        <v>0</v>
      </c>
      <c r="M11" s="279">
        <v>2</v>
      </c>
      <c r="N11" s="411">
        <v>1</v>
      </c>
      <c r="O11" s="76">
        <v>0</v>
      </c>
      <c r="P11" s="575">
        <v>0</v>
      </c>
      <c r="Q11" s="549">
        <f t="shared" si="0"/>
        <v>4</v>
      </c>
      <c r="R11" s="3"/>
    </row>
    <row r="12" spans="1:18" ht="15" customHeight="1" x14ac:dyDescent="0.15">
      <c r="A12" s="3"/>
      <c r="B12" s="825"/>
      <c r="C12" s="250"/>
      <c r="D12" s="95" t="s">
        <v>127</v>
      </c>
      <c r="E12" s="412">
        <v>0</v>
      </c>
      <c r="F12" s="411">
        <v>0</v>
      </c>
      <c r="G12" s="283">
        <v>1</v>
      </c>
      <c r="H12" s="412">
        <v>0</v>
      </c>
      <c r="I12" s="76">
        <v>0</v>
      </c>
      <c r="J12" s="76">
        <v>0</v>
      </c>
      <c r="K12" s="76">
        <v>0</v>
      </c>
      <c r="L12" s="76">
        <v>0</v>
      </c>
      <c r="M12" s="279">
        <v>0</v>
      </c>
      <c r="N12" s="411">
        <v>0</v>
      </c>
      <c r="O12" s="76">
        <v>0</v>
      </c>
      <c r="P12" s="575">
        <v>0</v>
      </c>
      <c r="Q12" s="549">
        <f t="shared" si="0"/>
        <v>1</v>
      </c>
      <c r="R12" s="3"/>
    </row>
    <row r="13" spans="1:18" ht="15" customHeight="1" x14ac:dyDescent="0.15">
      <c r="A13" s="3"/>
      <c r="B13" s="825"/>
      <c r="C13" s="250"/>
      <c r="D13" s="72" t="s">
        <v>128</v>
      </c>
      <c r="E13" s="412">
        <v>0</v>
      </c>
      <c r="F13" s="411">
        <v>0</v>
      </c>
      <c r="G13" s="283">
        <v>0</v>
      </c>
      <c r="H13" s="412">
        <v>0</v>
      </c>
      <c r="I13" s="76">
        <v>0</v>
      </c>
      <c r="J13" s="76">
        <v>1</v>
      </c>
      <c r="K13" s="76">
        <v>0</v>
      </c>
      <c r="L13" s="76">
        <v>1</v>
      </c>
      <c r="M13" s="279">
        <v>0</v>
      </c>
      <c r="N13" s="411">
        <v>1</v>
      </c>
      <c r="O13" s="76">
        <v>0</v>
      </c>
      <c r="P13" s="575">
        <v>0</v>
      </c>
      <c r="Q13" s="549">
        <f t="shared" si="0"/>
        <v>3</v>
      </c>
      <c r="R13" s="3"/>
    </row>
    <row r="14" spans="1:18" ht="15" customHeight="1" x14ac:dyDescent="0.15">
      <c r="A14" s="3"/>
      <c r="B14" s="825"/>
      <c r="C14" s="250"/>
      <c r="D14" s="72" t="s">
        <v>129</v>
      </c>
      <c r="E14" s="412">
        <v>0</v>
      </c>
      <c r="F14" s="411">
        <v>0</v>
      </c>
      <c r="G14" s="283">
        <v>0</v>
      </c>
      <c r="H14" s="412">
        <v>0</v>
      </c>
      <c r="I14" s="76">
        <v>0</v>
      </c>
      <c r="J14" s="76">
        <v>0</v>
      </c>
      <c r="K14" s="76">
        <v>0</v>
      </c>
      <c r="L14" s="76">
        <v>0</v>
      </c>
      <c r="M14" s="279">
        <v>0</v>
      </c>
      <c r="N14" s="411">
        <v>0</v>
      </c>
      <c r="O14" s="76">
        <v>0</v>
      </c>
      <c r="P14" s="575">
        <v>0</v>
      </c>
      <c r="Q14" s="549">
        <f t="shared" si="0"/>
        <v>0</v>
      </c>
      <c r="R14" s="3"/>
    </row>
    <row r="15" spans="1:18" ht="15" customHeight="1" x14ac:dyDescent="0.15">
      <c r="A15" s="3"/>
      <c r="B15" s="825"/>
      <c r="C15" s="250"/>
      <c r="D15" s="72" t="s">
        <v>130</v>
      </c>
      <c r="E15" s="412">
        <v>0</v>
      </c>
      <c r="F15" s="411">
        <v>0</v>
      </c>
      <c r="G15" s="283">
        <v>0</v>
      </c>
      <c r="H15" s="412">
        <v>0</v>
      </c>
      <c r="I15" s="76">
        <v>0</v>
      </c>
      <c r="J15" s="76">
        <v>0</v>
      </c>
      <c r="K15" s="76">
        <v>0</v>
      </c>
      <c r="L15" s="76">
        <v>0</v>
      </c>
      <c r="M15" s="279">
        <v>0</v>
      </c>
      <c r="N15" s="411">
        <v>0</v>
      </c>
      <c r="O15" s="76">
        <v>0</v>
      </c>
      <c r="P15" s="575">
        <v>0</v>
      </c>
      <c r="Q15" s="549">
        <f t="shared" si="0"/>
        <v>0</v>
      </c>
      <c r="R15" s="3"/>
    </row>
    <row r="16" spans="1:18" ht="15" customHeight="1" x14ac:dyDescent="0.15">
      <c r="A16" s="3"/>
      <c r="B16" s="825"/>
      <c r="C16" s="250"/>
      <c r="D16" s="72" t="s">
        <v>131</v>
      </c>
      <c r="E16" s="412">
        <v>2</v>
      </c>
      <c r="F16" s="411">
        <v>0</v>
      </c>
      <c r="G16" s="283">
        <v>0</v>
      </c>
      <c r="H16" s="412">
        <v>1</v>
      </c>
      <c r="I16" s="76">
        <v>3</v>
      </c>
      <c r="J16" s="76">
        <v>1</v>
      </c>
      <c r="K16" s="76">
        <v>6</v>
      </c>
      <c r="L16" s="76">
        <v>4</v>
      </c>
      <c r="M16" s="279">
        <v>5</v>
      </c>
      <c r="N16" s="411">
        <v>3</v>
      </c>
      <c r="O16" s="76">
        <v>1</v>
      </c>
      <c r="P16" s="575">
        <v>5</v>
      </c>
      <c r="Q16" s="549">
        <f t="shared" si="0"/>
        <v>31</v>
      </c>
      <c r="R16" s="3"/>
    </row>
    <row r="17" spans="1:18" ht="15" customHeight="1" x14ac:dyDescent="0.15">
      <c r="A17" s="3"/>
      <c r="B17" s="825"/>
      <c r="C17" s="250"/>
      <c r="D17" s="72" t="s">
        <v>132</v>
      </c>
      <c r="E17" s="412">
        <v>0</v>
      </c>
      <c r="F17" s="411">
        <v>0</v>
      </c>
      <c r="G17" s="283">
        <v>0</v>
      </c>
      <c r="H17" s="412">
        <v>0</v>
      </c>
      <c r="I17" s="76">
        <v>0</v>
      </c>
      <c r="J17" s="76">
        <v>0</v>
      </c>
      <c r="K17" s="76">
        <v>0</v>
      </c>
      <c r="L17" s="76">
        <v>0</v>
      </c>
      <c r="M17" s="279">
        <v>0</v>
      </c>
      <c r="N17" s="411">
        <v>0</v>
      </c>
      <c r="O17" s="76">
        <v>0</v>
      </c>
      <c r="P17" s="575">
        <v>0</v>
      </c>
      <c r="Q17" s="549">
        <f t="shared" si="0"/>
        <v>0</v>
      </c>
      <c r="R17" s="3"/>
    </row>
    <row r="18" spans="1:18" ht="15" customHeight="1" x14ac:dyDescent="0.15">
      <c r="A18" s="3"/>
      <c r="B18" s="825"/>
      <c r="C18" s="250"/>
      <c r="D18" s="72" t="s">
        <v>133</v>
      </c>
      <c r="E18" s="412">
        <v>0</v>
      </c>
      <c r="F18" s="411">
        <v>0</v>
      </c>
      <c r="G18" s="283">
        <v>0</v>
      </c>
      <c r="H18" s="412">
        <v>0</v>
      </c>
      <c r="I18" s="76">
        <v>0</v>
      </c>
      <c r="J18" s="76">
        <v>0</v>
      </c>
      <c r="K18" s="576">
        <v>0</v>
      </c>
      <c r="L18" s="76">
        <v>0</v>
      </c>
      <c r="M18" s="279">
        <v>0</v>
      </c>
      <c r="N18" s="411">
        <v>0</v>
      </c>
      <c r="O18" s="76">
        <v>0</v>
      </c>
      <c r="P18" s="575">
        <v>0</v>
      </c>
      <c r="Q18" s="549">
        <f t="shared" si="0"/>
        <v>0</v>
      </c>
      <c r="R18" s="3"/>
    </row>
    <row r="19" spans="1:18" ht="15" customHeight="1" x14ac:dyDescent="0.15">
      <c r="A19" s="3"/>
      <c r="B19" s="825"/>
      <c r="C19" s="250"/>
      <c r="D19" s="72" t="s">
        <v>134</v>
      </c>
      <c r="E19" s="412">
        <v>0</v>
      </c>
      <c r="F19" s="411">
        <v>0</v>
      </c>
      <c r="G19" s="283">
        <v>0</v>
      </c>
      <c r="H19" s="412">
        <v>0</v>
      </c>
      <c r="I19" s="76">
        <v>0</v>
      </c>
      <c r="J19" s="76">
        <v>0</v>
      </c>
      <c r="K19" s="76">
        <v>0</v>
      </c>
      <c r="L19" s="76">
        <v>0</v>
      </c>
      <c r="M19" s="279">
        <v>0</v>
      </c>
      <c r="N19" s="411">
        <v>0</v>
      </c>
      <c r="O19" s="76">
        <v>0</v>
      </c>
      <c r="P19" s="575">
        <v>0</v>
      </c>
      <c r="Q19" s="549">
        <f t="shared" si="0"/>
        <v>0</v>
      </c>
      <c r="R19" s="3"/>
    </row>
    <row r="20" spans="1:18" ht="15" customHeight="1" x14ac:dyDescent="0.15">
      <c r="A20" s="3"/>
      <c r="B20" s="825"/>
      <c r="C20" s="250"/>
      <c r="D20" s="72" t="s">
        <v>135</v>
      </c>
      <c r="E20" s="412">
        <v>0</v>
      </c>
      <c r="F20" s="411">
        <v>0</v>
      </c>
      <c r="G20" s="283">
        <v>0</v>
      </c>
      <c r="H20" s="412">
        <v>0</v>
      </c>
      <c r="I20" s="76">
        <v>0</v>
      </c>
      <c r="J20" s="76">
        <v>0</v>
      </c>
      <c r="K20" s="76">
        <v>0</v>
      </c>
      <c r="L20" s="76">
        <v>0</v>
      </c>
      <c r="M20" s="279">
        <v>0</v>
      </c>
      <c r="N20" s="411">
        <v>0</v>
      </c>
      <c r="O20" s="76">
        <v>0</v>
      </c>
      <c r="P20" s="575">
        <v>0</v>
      </c>
      <c r="Q20" s="549">
        <f t="shared" si="0"/>
        <v>0</v>
      </c>
      <c r="R20" s="3"/>
    </row>
    <row r="21" spans="1:18" ht="15" customHeight="1" x14ac:dyDescent="0.15">
      <c r="A21" s="3"/>
      <c r="B21" s="825"/>
      <c r="C21" s="250"/>
      <c r="D21" s="72" t="s">
        <v>136</v>
      </c>
      <c r="E21" s="412">
        <v>0</v>
      </c>
      <c r="F21" s="411">
        <v>0</v>
      </c>
      <c r="G21" s="283">
        <v>0</v>
      </c>
      <c r="H21" s="412">
        <v>0</v>
      </c>
      <c r="I21" s="76">
        <v>0</v>
      </c>
      <c r="J21" s="76">
        <v>0</v>
      </c>
      <c r="K21" s="76">
        <v>0</v>
      </c>
      <c r="L21" s="76">
        <v>0</v>
      </c>
      <c r="M21" s="279">
        <v>0</v>
      </c>
      <c r="N21" s="411">
        <v>0</v>
      </c>
      <c r="O21" s="76">
        <v>0</v>
      </c>
      <c r="P21" s="575">
        <v>0</v>
      </c>
      <c r="Q21" s="549">
        <f t="shared" si="0"/>
        <v>0</v>
      </c>
      <c r="R21" s="3"/>
    </row>
    <row r="22" spans="1:18" ht="15" customHeight="1" x14ac:dyDescent="0.15">
      <c r="A22" s="3"/>
      <c r="B22" s="825"/>
      <c r="C22" s="453"/>
      <c r="D22" s="78" t="s">
        <v>137</v>
      </c>
      <c r="E22" s="303">
        <v>0</v>
      </c>
      <c r="F22" s="416">
        <v>0</v>
      </c>
      <c r="G22" s="291">
        <v>0</v>
      </c>
      <c r="H22" s="303">
        <v>0</v>
      </c>
      <c r="I22" s="82">
        <v>0</v>
      </c>
      <c r="J22" s="82">
        <v>0</v>
      </c>
      <c r="K22" s="82">
        <v>0</v>
      </c>
      <c r="L22" s="82">
        <v>0</v>
      </c>
      <c r="M22" s="287">
        <v>0</v>
      </c>
      <c r="N22" s="416">
        <v>0</v>
      </c>
      <c r="O22" s="82">
        <v>0</v>
      </c>
      <c r="P22" s="577">
        <v>0</v>
      </c>
      <c r="Q22" s="552">
        <f t="shared" si="0"/>
        <v>0</v>
      </c>
      <c r="R22" s="3"/>
    </row>
    <row r="23" spans="1:18" ht="15" customHeight="1" x14ac:dyDescent="0.15">
      <c r="A23" s="3"/>
      <c r="B23" s="825"/>
      <c r="C23" s="829" t="s">
        <v>112</v>
      </c>
      <c r="D23" s="681"/>
      <c r="E23" s="346">
        <v>11</v>
      </c>
      <c r="F23" s="87">
        <v>14</v>
      </c>
      <c r="G23" s="292">
        <v>9</v>
      </c>
      <c r="H23" s="346">
        <v>5</v>
      </c>
      <c r="I23" s="87">
        <v>3</v>
      </c>
      <c r="J23" s="87">
        <v>2</v>
      </c>
      <c r="K23" s="87">
        <v>2</v>
      </c>
      <c r="L23" s="87">
        <v>1</v>
      </c>
      <c r="M23" s="293">
        <v>1</v>
      </c>
      <c r="N23" s="345">
        <v>2</v>
      </c>
      <c r="O23" s="87">
        <v>4</v>
      </c>
      <c r="P23" s="553">
        <v>7</v>
      </c>
      <c r="Q23" s="554">
        <f t="shared" si="0"/>
        <v>61</v>
      </c>
      <c r="R23" s="3"/>
    </row>
    <row r="24" spans="1:18" ht="15" customHeight="1" x14ac:dyDescent="0.15">
      <c r="A24" s="3"/>
      <c r="B24" s="825"/>
      <c r="C24" s="250"/>
      <c r="D24" s="72" t="s">
        <v>93</v>
      </c>
      <c r="E24" s="412">
        <v>11</v>
      </c>
      <c r="F24" s="76">
        <v>14</v>
      </c>
      <c r="G24" s="278">
        <v>9</v>
      </c>
      <c r="H24" s="412">
        <v>5</v>
      </c>
      <c r="I24" s="76">
        <v>3</v>
      </c>
      <c r="J24" s="76">
        <v>2</v>
      </c>
      <c r="K24" s="76">
        <v>2</v>
      </c>
      <c r="L24" s="76">
        <v>1</v>
      </c>
      <c r="M24" s="279">
        <v>1</v>
      </c>
      <c r="N24" s="411">
        <v>2</v>
      </c>
      <c r="O24" s="76">
        <v>4</v>
      </c>
      <c r="P24" s="575">
        <v>7</v>
      </c>
      <c r="Q24" s="549">
        <f t="shared" si="0"/>
        <v>61</v>
      </c>
      <c r="R24" s="3"/>
    </row>
    <row r="25" spans="1:18" ht="15" customHeight="1" x14ac:dyDescent="0.15">
      <c r="A25" s="3"/>
      <c r="B25" s="825"/>
      <c r="C25" s="453"/>
      <c r="D25" s="78" t="s">
        <v>138</v>
      </c>
      <c r="E25" s="303">
        <v>0</v>
      </c>
      <c r="F25" s="82">
        <v>0</v>
      </c>
      <c r="G25" s="286">
        <v>0</v>
      </c>
      <c r="H25" s="303">
        <v>0</v>
      </c>
      <c r="I25" s="82">
        <v>0</v>
      </c>
      <c r="J25" s="82">
        <v>0</v>
      </c>
      <c r="K25" s="82">
        <v>0</v>
      </c>
      <c r="L25" s="82">
        <v>0</v>
      </c>
      <c r="M25" s="287">
        <v>0</v>
      </c>
      <c r="N25" s="416">
        <v>0</v>
      </c>
      <c r="O25" s="82">
        <v>0</v>
      </c>
      <c r="P25" s="577">
        <v>0</v>
      </c>
      <c r="Q25" s="552">
        <f t="shared" si="0"/>
        <v>0</v>
      </c>
      <c r="R25" s="3"/>
    </row>
    <row r="26" spans="1:18" ht="15" customHeight="1" x14ac:dyDescent="0.15">
      <c r="A26" s="3"/>
      <c r="B26" s="825"/>
      <c r="C26" s="830" t="s">
        <v>139</v>
      </c>
      <c r="D26" s="678"/>
      <c r="E26" s="423">
        <v>0</v>
      </c>
      <c r="F26" s="422">
        <v>0</v>
      </c>
      <c r="G26" s="505">
        <v>0</v>
      </c>
      <c r="H26" s="423">
        <v>0</v>
      </c>
      <c r="I26" s="99">
        <v>0</v>
      </c>
      <c r="J26" s="99">
        <v>0</v>
      </c>
      <c r="K26" s="99">
        <v>0</v>
      </c>
      <c r="L26" s="99">
        <v>0</v>
      </c>
      <c r="M26" s="305">
        <v>0</v>
      </c>
      <c r="N26" s="422">
        <v>0</v>
      </c>
      <c r="O26" s="99">
        <v>0</v>
      </c>
      <c r="P26" s="578">
        <v>0</v>
      </c>
      <c r="Q26" s="579">
        <f t="shared" si="0"/>
        <v>0</v>
      </c>
      <c r="R26" s="3"/>
    </row>
    <row r="27" spans="1:18" ht="15" customHeight="1" x14ac:dyDescent="0.15">
      <c r="A27" s="3"/>
      <c r="B27" s="825"/>
      <c r="C27" s="829" t="s">
        <v>140</v>
      </c>
      <c r="D27" s="681"/>
      <c r="E27" s="346">
        <v>0</v>
      </c>
      <c r="F27" s="87">
        <v>2</v>
      </c>
      <c r="G27" s="292">
        <v>0</v>
      </c>
      <c r="H27" s="346">
        <v>1</v>
      </c>
      <c r="I27" s="87">
        <v>3</v>
      </c>
      <c r="J27" s="87">
        <v>0</v>
      </c>
      <c r="K27" s="87">
        <v>0</v>
      </c>
      <c r="L27" s="87">
        <v>0</v>
      </c>
      <c r="M27" s="293">
        <v>0</v>
      </c>
      <c r="N27" s="345">
        <v>5</v>
      </c>
      <c r="O27" s="87">
        <v>0</v>
      </c>
      <c r="P27" s="553">
        <v>0</v>
      </c>
      <c r="Q27" s="554">
        <f t="shared" si="0"/>
        <v>11</v>
      </c>
      <c r="R27" s="3"/>
    </row>
    <row r="28" spans="1:18" ht="15" customHeight="1" x14ac:dyDescent="0.15">
      <c r="A28" s="3"/>
      <c r="B28" s="825"/>
      <c r="C28" s="250"/>
      <c r="D28" s="72" t="s">
        <v>141</v>
      </c>
      <c r="E28" s="412">
        <v>0</v>
      </c>
      <c r="F28" s="76">
        <v>0</v>
      </c>
      <c r="G28" s="278">
        <v>0</v>
      </c>
      <c r="H28" s="412">
        <v>1</v>
      </c>
      <c r="I28" s="76">
        <v>3</v>
      </c>
      <c r="J28" s="76">
        <v>0</v>
      </c>
      <c r="K28" s="76">
        <v>0</v>
      </c>
      <c r="L28" s="76">
        <v>0</v>
      </c>
      <c r="M28" s="279">
        <v>0</v>
      </c>
      <c r="N28" s="411">
        <v>5</v>
      </c>
      <c r="O28" s="76">
        <v>0</v>
      </c>
      <c r="P28" s="575">
        <v>0</v>
      </c>
      <c r="Q28" s="549">
        <f t="shared" si="0"/>
        <v>9</v>
      </c>
      <c r="R28" s="3"/>
    </row>
    <row r="29" spans="1:18" ht="15" customHeight="1" x14ac:dyDescent="0.15">
      <c r="A29" s="3"/>
      <c r="B29" s="825"/>
      <c r="C29" s="453"/>
      <c r="D29" s="78" t="s">
        <v>142</v>
      </c>
      <c r="E29" s="303">
        <v>0</v>
      </c>
      <c r="F29" s="82">
        <v>2</v>
      </c>
      <c r="G29" s="286">
        <v>0</v>
      </c>
      <c r="H29" s="303">
        <v>0</v>
      </c>
      <c r="I29" s="82">
        <v>0</v>
      </c>
      <c r="J29" s="82">
        <v>0</v>
      </c>
      <c r="K29" s="82">
        <v>0</v>
      </c>
      <c r="L29" s="82">
        <v>0</v>
      </c>
      <c r="M29" s="287">
        <v>0</v>
      </c>
      <c r="N29" s="416">
        <v>0</v>
      </c>
      <c r="O29" s="82">
        <v>0</v>
      </c>
      <c r="P29" s="577">
        <v>0</v>
      </c>
      <c r="Q29" s="552">
        <f t="shared" si="0"/>
        <v>2</v>
      </c>
      <c r="R29" s="3"/>
    </row>
    <row r="30" spans="1:18" ht="15" customHeight="1" x14ac:dyDescent="0.15">
      <c r="A30" s="3"/>
      <c r="B30" s="825"/>
      <c r="C30" s="831" t="s">
        <v>110</v>
      </c>
      <c r="D30" s="723"/>
      <c r="E30" s="428">
        <v>2</v>
      </c>
      <c r="F30" s="427">
        <v>0</v>
      </c>
      <c r="G30" s="3">
        <v>1</v>
      </c>
      <c r="H30" s="428">
        <v>3</v>
      </c>
      <c r="I30" s="93">
        <v>0</v>
      </c>
      <c r="J30" s="93">
        <v>4</v>
      </c>
      <c r="K30" s="93">
        <v>1</v>
      </c>
      <c r="L30" s="93">
        <v>1</v>
      </c>
      <c r="M30" s="488">
        <v>2</v>
      </c>
      <c r="N30" s="427">
        <v>3</v>
      </c>
      <c r="O30" s="93">
        <v>3</v>
      </c>
      <c r="P30" s="545">
        <v>0</v>
      </c>
      <c r="Q30" s="580">
        <f t="shared" si="0"/>
        <v>20</v>
      </c>
      <c r="R30" s="3"/>
    </row>
    <row r="31" spans="1:18" ht="15" customHeight="1" x14ac:dyDescent="0.15">
      <c r="A31" s="3"/>
      <c r="B31" s="825"/>
      <c r="C31" s="832"/>
      <c r="D31" s="461" t="s">
        <v>88</v>
      </c>
      <c r="E31" s="412">
        <v>0</v>
      </c>
      <c r="F31" s="411">
        <v>0</v>
      </c>
      <c r="G31" s="283">
        <v>0</v>
      </c>
      <c r="H31" s="412">
        <v>1</v>
      </c>
      <c r="I31" s="76">
        <v>0</v>
      </c>
      <c r="J31" s="76">
        <v>0</v>
      </c>
      <c r="K31" s="76">
        <v>0</v>
      </c>
      <c r="L31" s="76">
        <v>0</v>
      </c>
      <c r="M31" s="279">
        <v>1</v>
      </c>
      <c r="N31" s="411">
        <v>1</v>
      </c>
      <c r="O31" s="76">
        <v>2</v>
      </c>
      <c r="P31" s="575">
        <v>0</v>
      </c>
      <c r="Q31" s="549">
        <f t="shared" si="0"/>
        <v>5</v>
      </c>
      <c r="R31" s="3"/>
    </row>
    <row r="32" spans="1:18" ht="15" customHeight="1" x14ac:dyDescent="0.15">
      <c r="A32" s="3"/>
      <c r="B32" s="825"/>
      <c r="C32" s="833"/>
      <c r="D32" s="336" t="s">
        <v>87</v>
      </c>
      <c r="E32" s="303">
        <v>2</v>
      </c>
      <c r="F32" s="416">
        <v>0</v>
      </c>
      <c r="G32" s="291">
        <v>1</v>
      </c>
      <c r="H32" s="303">
        <v>2</v>
      </c>
      <c r="I32" s="82">
        <v>0</v>
      </c>
      <c r="J32" s="82">
        <v>4</v>
      </c>
      <c r="K32" s="82">
        <v>1</v>
      </c>
      <c r="L32" s="82">
        <v>1</v>
      </c>
      <c r="M32" s="287">
        <v>1</v>
      </c>
      <c r="N32" s="416">
        <v>2</v>
      </c>
      <c r="O32" s="82">
        <v>1</v>
      </c>
      <c r="P32" s="577">
        <v>0</v>
      </c>
      <c r="Q32" s="552">
        <f t="shared" si="0"/>
        <v>15</v>
      </c>
      <c r="R32" s="3"/>
    </row>
    <row r="33" spans="1:18" ht="15" customHeight="1" thickBot="1" x14ac:dyDescent="0.2">
      <c r="A33" s="3"/>
      <c r="B33" s="826"/>
      <c r="C33" s="834" t="s">
        <v>143</v>
      </c>
      <c r="D33" s="725"/>
      <c r="E33" s="431">
        <v>0</v>
      </c>
      <c r="F33" s="430">
        <v>0</v>
      </c>
      <c r="G33" s="320">
        <v>2</v>
      </c>
      <c r="H33" s="431">
        <v>0</v>
      </c>
      <c r="I33" s="315">
        <v>2</v>
      </c>
      <c r="J33" s="315">
        <v>0</v>
      </c>
      <c r="K33" s="315">
        <v>1</v>
      </c>
      <c r="L33" s="315">
        <v>2</v>
      </c>
      <c r="M33" s="317">
        <v>0</v>
      </c>
      <c r="N33" s="430">
        <v>0</v>
      </c>
      <c r="O33" s="315">
        <v>1</v>
      </c>
      <c r="P33" s="581">
        <v>0</v>
      </c>
      <c r="Q33" s="565">
        <f>SUM(E33:P33)</f>
        <v>8</v>
      </c>
      <c r="R33" s="3"/>
    </row>
    <row r="34" spans="1:18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</sheetData>
  <mergeCells count="24">
    <mergeCell ref="N2:N3"/>
    <mergeCell ref="O2:O3"/>
    <mergeCell ref="B2:D3"/>
    <mergeCell ref="E2:E3"/>
    <mergeCell ref="F2:F3"/>
    <mergeCell ref="G2:G3"/>
    <mergeCell ref="H2:H3"/>
    <mergeCell ref="I2:I3"/>
    <mergeCell ref="C31:C32"/>
    <mergeCell ref="C33:D33"/>
    <mergeCell ref="P2:P3"/>
    <mergeCell ref="Q2:Q3"/>
    <mergeCell ref="B4:D4"/>
    <mergeCell ref="B5:D5"/>
    <mergeCell ref="B6:B33"/>
    <mergeCell ref="C6:D6"/>
    <mergeCell ref="C23:D23"/>
    <mergeCell ref="C26:D26"/>
    <mergeCell ref="C27:D27"/>
    <mergeCell ref="C30:D30"/>
    <mergeCell ref="J2:J3"/>
    <mergeCell ref="K2:K3"/>
    <mergeCell ref="L2:L3"/>
    <mergeCell ref="M2:M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5775E-653E-4C1C-BDF8-42D3C655F2BD}">
  <dimension ref="A2:P35"/>
  <sheetViews>
    <sheetView showGridLines="0" showZeros="0" zoomScale="70" zoomScaleNormal="70" zoomScaleSheetLayoutView="115" workbookViewId="0">
      <selection activeCell="AE24" sqref="AE24"/>
    </sheetView>
  </sheetViews>
  <sheetFormatPr defaultRowHeight="10.8" x14ac:dyDescent="0.15"/>
  <cols>
    <col min="1" max="1" width="1" customWidth="1"/>
    <col min="2" max="3" width="3.375" customWidth="1"/>
    <col min="5" max="5" width="10.875" customWidth="1"/>
    <col min="6" max="6" width="7.375" customWidth="1"/>
    <col min="7" max="7" width="6" bestFit="1" customWidth="1"/>
    <col min="8" max="9" width="8.5" customWidth="1"/>
    <col min="10" max="10" width="6" bestFit="1" customWidth="1"/>
    <col min="11" max="12" width="8.5" customWidth="1"/>
    <col min="13" max="13" width="6" bestFit="1" customWidth="1"/>
    <col min="14" max="15" width="8.5" customWidth="1"/>
    <col min="16" max="16" width="0.875" customWidth="1"/>
  </cols>
  <sheetData>
    <row r="2" spans="1:16" ht="15.75" customHeight="1" thickBot="1" x14ac:dyDescent="0.2">
      <c r="A2" s="3"/>
      <c r="B2" s="432" t="s">
        <v>153</v>
      </c>
      <c r="C2" s="3"/>
      <c r="D2" s="3"/>
      <c r="E2" s="3"/>
      <c r="F2" s="3"/>
      <c r="G2" s="3"/>
      <c r="H2" s="3"/>
      <c r="I2" s="3"/>
      <c r="J2" s="3"/>
      <c r="K2" s="3"/>
      <c r="L2" s="3"/>
      <c r="M2" s="249"/>
      <c r="N2" s="249"/>
      <c r="O2" s="249"/>
      <c r="P2" s="3"/>
    </row>
    <row r="3" spans="1:16" ht="15" customHeight="1" x14ac:dyDescent="0.15">
      <c r="A3" s="3"/>
      <c r="B3" s="684" t="s">
        <v>154</v>
      </c>
      <c r="C3" s="737"/>
      <c r="D3" s="737"/>
      <c r="E3" s="737"/>
      <c r="F3" s="685"/>
      <c r="G3" s="739" t="s">
        <v>18</v>
      </c>
      <c r="H3" s="740"/>
      <c r="I3" s="688"/>
      <c r="J3" s="741" t="s">
        <v>19</v>
      </c>
      <c r="K3" s="740"/>
      <c r="L3" s="688"/>
      <c r="M3" s="832" t="s">
        <v>20</v>
      </c>
      <c r="N3" s="918"/>
      <c r="O3" s="918"/>
      <c r="P3" s="401"/>
    </row>
    <row r="4" spans="1:16" ht="29.4" thickBot="1" x14ac:dyDescent="0.2">
      <c r="A4" s="3"/>
      <c r="B4" s="720"/>
      <c r="C4" s="738"/>
      <c r="D4" s="738"/>
      <c r="E4" s="738"/>
      <c r="F4" s="721"/>
      <c r="G4" s="192" t="s">
        <v>21</v>
      </c>
      <c r="H4" s="251" t="s">
        <v>50</v>
      </c>
      <c r="I4" s="582" t="s">
        <v>51</v>
      </c>
      <c r="J4" s="195" t="s">
        <v>23</v>
      </c>
      <c r="K4" s="251" t="s">
        <v>50</v>
      </c>
      <c r="L4" s="582" t="s">
        <v>51</v>
      </c>
      <c r="M4" s="195" t="s">
        <v>23</v>
      </c>
      <c r="N4" s="251" t="s">
        <v>50</v>
      </c>
      <c r="O4" s="583" t="s">
        <v>51</v>
      </c>
      <c r="P4" s="3"/>
    </row>
    <row r="5" spans="1:16" ht="15" customHeight="1" x14ac:dyDescent="0.15">
      <c r="A5" s="3"/>
      <c r="B5" s="919" t="s">
        <v>120</v>
      </c>
      <c r="C5" s="689"/>
      <c r="D5" s="920"/>
      <c r="E5" s="920"/>
      <c r="F5" s="690"/>
      <c r="G5" s="584">
        <f>SUM(G34,G6)</f>
        <v>21</v>
      </c>
      <c r="H5" s="198">
        <f t="shared" ref="H5:H34" si="0">G5/$G$5*100</f>
        <v>100</v>
      </c>
      <c r="I5" s="201" t="s">
        <v>53</v>
      </c>
      <c r="J5" s="585">
        <f>SUM(J6,J34)</f>
        <v>530</v>
      </c>
      <c r="K5" s="198">
        <f t="shared" ref="K5:K34" si="1">J5/$J$5*100</f>
        <v>100</v>
      </c>
      <c r="L5" s="201" t="s">
        <v>53</v>
      </c>
      <c r="M5" s="202"/>
      <c r="N5" s="198"/>
      <c r="O5" s="203" t="s">
        <v>53</v>
      </c>
      <c r="P5" s="3"/>
    </row>
    <row r="6" spans="1:16" ht="15" customHeight="1" thickBot="1" x14ac:dyDescent="0.2">
      <c r="A6" s="3"/>
      <c r="B6" s="697" t="s">
        <v>155</v>
      </c>
      <c r="C6" s="749"/>
      <c r="D6" s="916"/>
      <c r="E6" s="916"/>
      <c r="F6" s="917"/>
      <c r="G6" s="235">
        <f>SUM(G7:G8,G14,G23,G27:G33)</f>
        <v>19</v>
      </c>
      <c r="H6" s="236">
        <f t="shared" si="0"/>
        <v>90.476190476190482</v>
      </c>
      <c r="I6" s="236">
        <f>H6/H6*100</f>
        <v>100</v>
      </c>
      <c r="J6" s="238">
        <f>SUM(J7:J8,J14,J23,J27:J33)</f>
        <v>528</v>
      </c>
      <c r="K6" s="236">
        <f t="shared" si="1"/>
        <v>99.622641509433961</v>
      </c>
      <c r="L6" s="236">
        <f>J6/J6*100</f>
        <v>100</v>
      </c>
      <c r="M6" s="99">
        <f>SUM(M7:M8,M14,M23,M27:M33)</f>
        <v>0</v>
      </c>
      <c r="N6" s="236">
        <f t="shared" ref="N6:O34" si="2">M6/$G$5*100</f>
        <v>0</v>
      </c>
      <c r="O6" s="239">
        <f t="shared" si="2"/>
        <v>0</v>
      </c>
      <c r="P6" s="3"/>
    </row>
    <row r="7" spans="1:16" ht="15" customHeight="1" thickTop="1" x14ac:dyDescent="0.15">
      <c r="A7" s="3"/>
      <c r="B7" s="726" t="s">
        <v>156</v>
      </c>
      <c r="C7" s="910" t="s">
        <v>157</v>
      </c>
      <c r="D7" s="911"/>
      <c r="E7" s="911"/>
      <c r="F7" s="912"/>
      <c r="G7" s="586">
        <v>1</v>
      </c>
      <c r="H7" s="587">
        <f t="shared" si="0"/>
        <v>4.7619047619047619</v>
      </c>
      <c r="I7" s="587">
        <f>G7/$G$6*100</f>
        <v>5.2631578947368416</v>
      </c>
      <c r="J7" s="588">
        <v>1</v>
      </c>
      <c r="K7" s="587">
        <f t="shared" si="1"/>
        <v>0.18867924528301888</v>
      </c>
      <c r="L7" s="587">
        <f>J7/$J$6*100</f>
        <v>0.18939393939393939</v>
      </c>
      <c r="M7" s="589">
        <v>0</v>
      </c>
      <c r="N7" s="587">
        <f t="shared" si="2"/>
        <v>0</v>
      </c>
      <c r="O7" s="590">
        <f t="shared" si="2"/>
        <v>0</v>
      </c>
      <c r="P7" s="3"/>
    </row>
    <row r="8" spans="1:16" ht="15" customHeight="1" x14ac:dyDescent="0.15">
      <c r="A8" s="3"/>
      <c r="B8" s="727"/>
      <c r="C8" s="903" t="s">
        <v>158</v>
      </c>
      <c r="D8" s="829"/>
      <c r="E8" s="829"/>
      <c r="F8" s="681"/>
      <c r="G8" s="226">
        <f>SUM(G9:G13)</f>
        <v>4</v>
      </c>
      <c r="H8" s="229">
        <f t="shared" si="0"/>
        <v>19.047619047619047</v>
      </c>
      <c r="I8" s="229">
        <f>G8/$G$6*100</f>
        <v>21.052631578947366</v>
      </c>
      <c r="J8" s="228">
        <f>SUM(J9:J13)</f>
        <v>64</v>
      </c>
      <c r="K8" s="229">
        <f t="shared" si="1"/>
        <v>12.075471698113208</v>
      </c>
      <c r="L8" s="229">
        <f>K8/$J$5*100</f>
        <v>2.2783908864364544</v>
      </c>
      <c r="M8" s="87">
        <f>SUM(M9:M13)</f>
        <v>0</v>
      </c>
      <c r="N8" s="229">
        <f t="shared" si="2"/>
        <v>0</v>
      </c>
      <c r="O8" s="230">
        <f t="shared" si="2"/>
        <v>0</v>
      </c>
      <c r="P8" s="3"/>
    </row>
    <row r="9" spans="1:16" ht="15" customHeight="1" x14ac:dyDescent="0.15">
      <c r="A9" s="3"/>
      <c r="B9" s="727"/>
      <c r="C9" s="591"/>
      <c r="D9" s="913" t="s">
        <v>159</v>
      </c>
      <c r="E9" s="905" t="s">
        <v>158</v>
      </c>
      <c r="F9" s="906"/>
      <c r="G9" s="216">
        <v>1</v>
      </c>
      <c r="H9" s="217">
        <f t="shared" si="0"/>
        <v>4.7619047619047619</v>
      </c>
      <c r="I9" s="217">
        <f t="shared" ref="I9:I33" si="3">G9/$G$6*100</f>
        <v>5.2631578947368416</v>
      </c>
      <c r="J9" s="219">
        <v>32</v>
      </c>
      <c r="K9" s="217">
        <f t="shared" si="1"/>
        <v>6.0377358490566042</v>
      </c>
      <c r="L9" s="217">
        <f t="shared" ref="L9:L33" si="4">J9/$J$6*100</f>
        <v>6.0606060606060606</v>
      </c>
      <c r="M9" s="76">
        <v>0</v>
      </c>
      <c r="N9" s="217">
        <f>M9/$G$5*100</f>
        <v>0</v>
      </c>
      <c r="O9" s="220">
        <f t="shared" si="2"/>
        <v>0</v>
      </c>
      <c r="P9" s="3"/>
    </row>
    <row r="10" spans="1:16" ht="15" customHeight="1" x14ac:dyDescent="0.15">
      <c r="A10" s="3"/>
      <c r="B10" s="727"/>
      <c r="C10" s="591"/>
      <c r="D10" s="913"/>
      <c r="E10" s="905" t="s">
        <v>160</v>
      </c>
      <c r="F10" s="906"/>
      <c r="G10" s="216">
        <v>1</v>
      </c>
      <c r="H10" s="217">
        <f t="shared" si="0"/>
        <v>4.7619047619047619</v>
      </c>
      <c r="I10" s="217">
        <f t="shared" si="3"/>
        <v>5.2631578947368416</v>
      </c>
      <c r="J10" s="219">
        <v>14</v>
      </c>
      <c r="K10" s="217">
        <f t="shared" si="1"/>
        <v>2.6415094339622645</v>
      </c>
      <c r="L10" s="217">
        <f t="shared" si="4"/>
        <v>2.6515151515151514</v>
      </c>
      <c r="M10" s="76">
        <v>0</v>
      </c>
      <c r="N10" s="217">
        <f t="shared" si="2"/>
        <v>0</v>
      </c>
      <c r="O10" s="220">
        <f t="shared" si="2"/>
        <v>0</v>
      </c>
      <c r="P10" s="3"/>
    </row>
    <row r="11" spans="1:16" ht="15" customHeight="1" x14ac:dyDescent="0.15">
      <c r="A11" s="3"/>
      <c r="B11" s="727"/>
      <c r="C11" s="591"/>
      <c r="D11" s="913"/>
      <c r="E11" s="905" t="s">
        <v>161</v>
      </c>
      <c r="F11" s="906"/>
      <c r="G11" s="216"/>
      <c r="H11" s="217">
        <f t="shared" si="0"/>
        <v>0</v>
      </c>
      <c r="I11" s="217">
        <f t="shared" si="3"/>
        <v>0</v>
      </c>
      <c r="J11" s="219"/>
      <c r="K11" s="217">
        <f t="shared" si="1"/>
        <v>0</v>
      </c>
      <c r="L11" s="217">
        <f t="shared" si="4"/>
        <v>0</v>
      </c>
      <c r="M11" s="76">
        <f>SUM(M12:M13)</f>
        <v>0</v>
      </c>
      <c r="N11" s="217">
        <f t="shared" si="2"/>
        <v>0</v>
      </c>
      <c r="O11" s="220">
        <f t="shared" si="2"/>
        <v>0</v>
      </c>
      <c r="P11" s="3"/>
    </row>
    <row r="12" spans="1:16" ht="15" customHeight="1" x14ac:dyDescent="0.15">
      <c r="A12" s="3"/>
      <c r="B12" s="727"/>
      <c r="C12" s="591"/>
      <c r="D12" s="904" t="s">
        <v>162</v>
      </c>
      <c r="E12" s="905"/>
      <c r="F12" s="906"/>
      <c r="G12" s="216"/>
      <c r="H12" s="217">
        <f t="shared" si="0"/>
        <v>0</v>
      </c>
      <c r="I12" s="217">
        <f t="shared" si="3"/>
        <v>0</v>
      </c>
      <c r="J12" s="219"/>
      <c r="K12" s="217">
        <f t="shared" si="1"/>
        <v>0</v>
      </c>
      <c r="L12" s="217">
        <f t="shared" si="4"/>
        <v>0</v>
      </c>
      <c r="M12" s="76">
        <v>0</v>
      </c>
      <c r="N12" s="217">
        <f t="shared" si="2"/>
        <v>0</v>
      </c>
      <c r="O12" s="220">
        <f t="shared" si="2"/>
        <v>0</v>
      </c>
      <c r="P12" s="3"/>
    </row>
    <row r="13" spans="1:16" ht="15" customHeight="1" x14ac:dyDescent="0.15">
      <c r="A13" s="3"/>
      <c r="B13" s="727"/>
      <c r="C13" s="592"/>
      <c r="D13" s="907" t="s">
        <v>71</v>
      </c>
      <c r="E13" s="908"/>
      <c r="F13" s="909"/>
      <c r="G13" s="221">
        <v>2</v>
      </c>
      <c r="H13" s="222">
        <f t="shared" si="0"/>
        <v>9.5238095238095237</v>
      </c>
      <c r="I13" s="222">
        <f t="shared" si="3"/>
        <v>10.526315789473683</v>
      </c>
      <c r="J13" s="224">
        <v>18</v>
      </c>
      <c r="K13" s="222">
        <f t="shared" si="1"/>
        <v>3.3962264150943398</v>
      </c>
      <c r="L13" s="222">
        <f t="shared" si="4"/>
        <v>3.4090909090909087</v>
      </c>
      <c r="M13" s="82">
        <v>0</v>
      </c>
      <c r="N13" s="222">
        <f t="shared" si="2"/>
        <v>0</v>
      </c>
      <c r="O13" s="225">
        <f t="shared" si="2"/>
        <v>0</v>
      </c>
      <c r="P13" s="3"/>
    </row>
    <row r="14" spans="1:16" ht="15" customHeight="1" x14ac:dyDescent="0.15">
      <c r="A14" s="3"/>
      <c r="B14" s="727"/>
      <c r="C14" s="903" t="s">
        <v>163</v>
      </c>
      <c r="D14" s="914"/>
      <c r="E14" s="914"/>
      <c r="F14" s="915"/>
      <c r="G14" s="226">
        <f>SUM(G15:G22)</f>
        <v>0</v>
      </c>
      <c r="H14" s="229">
        <f t="shared" si="0"/>
        <v>0</v>
      </c>
      <c r="I14" s="229">
        <f t="shared" si="3"/>
        <v>0</v>
      </c>
      <c r="J14" s="228">
        <f>SUM(J15:J22)</f>
        <v>0</v>
      </c>
      <c r="K14" s="229">
        <f t="shared" si="1"/>
        <v>0</v>
      </c>
      <c r="L14" s="229">
        <f t="shared" si="4"/>
        <v>0</v>
      </c>
      <c r="M14" s="87">
        <f>SUM(M15:M22)</f>
        <v>0</v>
      </c>
      <c r="N14" s="229">
        <f t="shared" si="2"/>
        <v>0</v>
      </c>
      <c r="O14" s="230">
        <f t="shared" si="2"/>
        <v>0</v>
      </c>
      <c r="P14" s="3"/>
    </row>
    <row r="15" spans="1:16" ht="15" customHeight="1" x14ac:dyDescent="0.15">
      <c r="A15" s="3"/>
      <c r="B15" s="727"/>
      <c r="C15" s="591"/>
      <c r="D15" s="913" t="s">
        <v>159</v>
      </c>
      <c r="E15" s="913" t="s">
        <v>164</v>
      </c>
      <c r="F15" s="593" t="s">
        <v>165</v>
      </c>
      <c r="G15" s="216"/>
      <c r="H15" s="217">
        <f t="shared" si="0"/>
        <v>0</v>
      </c>
      <c r="I15" s="217">
        <f t="shared" si="3"/>
        <v>0</v>
      </c>
      <c r="J15" s="219"/>
      <c r="K15" s="217">
        <f t="shared" si="1"/>
        <v>0</v>
      </c>
      <c r="L15" s="217">
        <f t="shared" si="4"/>
        <v>0</v>
      </c>
      <c r="M15" s="76">
        <v>0</v>
      </c>
      <c r="N15" s="217">
        <f t="shared" si="2"/>
        <v>0</v>
      </c>
      <c r="O15" s="220">
        <f t="shared" si="2"/>
        <v>0</v>
      </c>
      <c r="P15" s="3"/>
    </row>
    <row r="16" spans="1:16" ht="15" customHeight="1" x14ac:dyDescent="0.15">
      <c r="A16" s="3"/>
      <c r="B16" s="727"/>
      <c r="C16" s="591"/>
      <c r="D16" s="913"/>
      <c r="E16" s="913"/>
      <c r="F16" s="593" t="s">
        <v>166</v>
      </c>
      <c r="G16" s="216"/>
      <c r="H16" s="217">
        <f t="shared" si="0"/>
        <v>0</v>
      </c>
      <c r="I16" s="217">
        <f t="shared" si="3"/>
        <v>0</v>
      </c>
      <c r="J16" s="219"/>
      <c r="K16" s="217">
        <f t="shared" si="1"/>
        <v>0</v>
      </c>
      <c r="L16" s="217">
        <f t="shared" si="4"/>
        <v>0</v>
      </c>
      <c r="M16" s="76">
        <v>0</v>
      </c>
      <c r="N16" s="217">
        <f t="shared" si="2"/>
        <v>0</v>
      </c>
      <c r="O16" s="220">
        <f t="shared" si="2"/>
        <v>0</v>
      </c>
      <c r="P16" s="3"/>
    </row>
    <row r="17" spans="1:16" ht="15" customHeight="1" x14ac:dyDescent="0.15">
      <c r="A17" s="3"/>
      <c r="B17" s="727"/>
      <c r="C17" s="591"/>
      <c r="D17" s="913"/>
      <c r="E17" s="913"/>
      <c r="F17" s="593" t="s">
        <v>167</v>
      </c>
      <c r="G17" s="216"/>
      <c r="H17" s="217">
        <f t="shared" si="0"/>
        <v>0</v>
      </c>
      <c r="I17" s="217">
        <f t="shared" si="3"/>
        <v>0</v>
      </c>
      <c r="J17" s="219"/>
      <c r="K17" s="217">
        <f t="shared" si="1"/>
        <v>0</v>
      </c>
      <c r="L17" s="217">
        <f t="shared" si="4"/>
        <v>0</v>
      </c>
      <c r="M17" s="76">
        <v>0</v>
      </c>
      <c r="N17" s="217">
        <f t="shared" si="2"/>
        <v>0</v>
      </c>
      <c r="O17" s="220">
        <f t="shared" si="2"/>
        <v>0</v>
      </c>
      <c r="P17" s="3"/>
    </row>
    <row r="18" spans="1:16" ht="15" customHeight="1" x14ac:dyDescent="0.15">
      <c r="A18" s="3"/>
      <c r="B18" s="727"/>
      <c r="C18" s="591"/>
      <c r="D18" s="913"/>
      <c r="E18" s="913"/>
      <c r="F18" s="593" t="s">
        <v>71</v>
      </c>
      <c r="G18" s="216"/>
      <c r="H18" s="217">
        <f t="shared" si="0"/>
        <v>0</v>
      </c>
      <c r="I18" s="217">
        <f t="shared" si="3"/>
        <v>0</v>
      </c>
      <c r="J18" s="219"/>
      <c r="K18" s="217">
        <f t="shared" si="1"/>
        <v>0</v>
      </c>
      <c r="L18" s="217">
        <f t="shared" si="4"/>
        <v>0</v>
      </c>
      <c r="M18" s="76">
        <v>0</v>
      </c>
      <c r="N18" s="217">
        <f t="shared" si="2"/>
        <v>0</v>
      </c>
      <c r="O18" s="220">
        <f t="shared" si="2"/>
        <v>0</v>
      </c>
      <c r="P18" s="3"/>
    </row>
    <row r="19" spans="1:16" ht="15" customHeight="1" x14ac:dyDescent="0.15">
      <c r="A19" s="3"/>
      <c r="B19" s="727"/>
      <c r="C19" s="591"/>
      <c r="D19" s="913"/>
      <c r="E19" s="905" t="s">
        <v>168</v>
      </c>
      <c r="F19" s="906"/>
      <c r="G19" s="216"/>
      <c r="H19" s="217">
        <f t="shared" si="0"/>
        <v>0</v>
      </c>
      <c r="I19" s="217">
        <f t="shared" si="3"/>
        <v>0</v>
      </c>
      <c r="J19" s="219"/>
      <c r="K19" s="217">
        <f t="shared" si="1"/>
        <v>0</v>
      </c>
      <c r="L19" s="217">
        <f t="shared" si="4"/>
        <v>0</v>
      </c>
      <c r="M19" s="76">
        <v>0</v>
      </c>
      <c r="N19" s="217">
        <f t="shared" si="2"/>
        <v>0</v>
      </c>
      <c r="O19" s="220">
        <f t="shared" si="2"/>
        <v>0</v>
      </c>
      <c r="P19" s="3"/>
    </row>
    <row r="20" spans="1:16" ht="15" customHeight="1" x14ac:dyDescent="0.15">
      <c r="A20" s="3"/>
      <c r="B20" s="727"/>
      <c r="C20" s="591"/>
      <c r="D20" s="913"/>
      <c r="E20" s="905" t="s">
        <v>71</v>
      </c>
      <c r="F20" s="906"/>
      <c r="G20" s="216"/>
      <c r="H20" s="217">
        <f t="shared" si="0"/>
        <v>0</v>
      </c>
      <c r="I20" s="217">
        <f t="shared" si="3"/>
        <v>0</v>
      </c>
      <c r="J20" s="219"/>
      <c r="K20" s="217">
        <f t="shared" si="1"/>
        <v>0</v>
      </c>
      <c r="L20" s="217">
        <f t="shared" si="4"/>
        <v>0</v>
      </c>
      <c r="M20" s="76">
        <v>0</v>
      </c>
      <c r="N20" s="217">
        <f t="shared" si="2"/>
        <v>0</v>
      </c>
      <c r="O20" s="220">
        <f t="shared" si="2"/>
        <v>0</v>
      </c>
      <c r="P20" s="3"/>
    </row>
    <row r="21" spans="1:16" ht="15" customHeight="1" x14ac:dyDescent="0.15">
      <c r="A21" s="3"/>
      <c r="B21" s="727"/>
      <c r="C21" s="591"/>
      <c r="D21" s="904" t="s">
        <v>162</v>
      </c>
      <c r="E21" s="905"/>
      <c r="F21" s="906"/>
      <c r="G21" s="216"/>
      <c r="H21" s="217">
        <f t="shared" si="0"/>
        <v>0</v>
      </c>
      <c r="I21" s="217">
        <f t="shared" si="3"/>
        <v>0</v>
      </c>
      <c r="J21" s="219"/>
      <c r="K21" s="217">
        <f t="shared" si="1"/>
        <v>0</v>
      </c>
      <c r="L21" s="217">
        <f t="shared" si="4"/>
        <v>0</v>
      </c>
      <c r="M21" s="76">
        <v>0</v>
      </c>
      <c r="N21" s="217">
        <f t="shared" si="2"/>
        <v>0</v>
      </c>
      <c r="O21" s="220">
        <f t="shared" si="2"/>
        <v>0</v>
      </c>
      <c r="P21" s="3"/>
    </row>
    <row r="22" spans="1:16" ht="15" customHeight="1" x14ac:dyDescent="0.15">
      <c r="A22" s="3"/>
      <c r="B22" s="727"/>
      <c r="C22" s="592"/>
      <c r="D22" s="907" t="s">
        <v>71</v>
      </c>
      <c r="E22" s="908"/>
      <c r="F22" s="909"/>
      <c r="G22" s="221"/>
      <c r="H22" s="222">
        <f t="shared" si="0"/>
        <v>0</v>
      </c>
      <c r="I22" s="222">
        <f t="shared" si="3"/>
        <v>0</v>
      </c>
      <c r="J22" s="224"/>
      <c r="K22" s="222">
        <f t="shared" si="1"/>
        <v>0</v>
      </c>
      <c r="L22" s="222">
        <f t="shared" si="4"/>
        <v>0</v>
      </c>
      <c r="M22" s="82">
        <v>0</v>
      </c>
      <c r="N22" s="222">
        <f t="shared" si="2"/>
        <v>0</v>
      </c>
      <c r="O22" s="225">
        <f t="shared" si="2"/>
        <v>0</v>
      </c>
      <c r="P22" s="3"/>
    </row>
    <row r="23" spans="1:16" ht="15" customHeight="1" x14ac:dyDescent="0.15">
      <c r="A23" s="3"/>
      <c r="B23" s="727"/>
      <c r="C23" s="903" t="s">
        <v>169</v>
      </c>
      <c r="D23" s="829"/>
      <c r="E23" s="829"/>
      <c r="F23" s="681"/>
      <c r="G23" s="226">
        <f>SUM(G24:G26)</f>
        <v>0</v>
      </c>
      <c r="H23" s="229">
        <f t="shared" si="0"/>
        <v>0</v>
      </c>
      <c r="I23" s="229">
        <f t="shared" si="3"/>
        <v>0</v>
      </c>
      <c r="J23" s="228">
        <f>SUM(J24:J26)</f>
        <v>0</v>
      </c>
      <c r="K23" s="229">
        <f t="shared" si="1"/>
        <v>0</v>
      </c>
      <c r="L23" s="229">
        <f t="shared" si="4"/>
        <v>0</v>
      </c>
      <c r="M23" s="87">
        <f>SUM(M24:M26)</f>
        <v>0</v>
      </c>
      <c r="N23" s="229">
        <f t="shared" si="2"/>
        <v>0</v>
      </c>
      <c r="O23" s="230">
        <f t="shared" si="2"/>
        <v>0</v>
      </c>
      <c r="P23" s="3"/>
    </row>
    <row r="24" spans="1:16" ht="15" customHeight="1" x14ac:dyDescent="0.15">
      <c r="A24" s="3"/>
      <c r="B24" s="727"/>
      <c r="C24" s="591"/>
      <c r="D24" s="904" t="s">
        <v>159</v>
      </c>
      <c r="E24" s="905"/>
      <c r="F24" s="906"/>
      <c r="G24" s="216"/>
      <c r="H24" s="217">
        <f t="shared" si="0"/>
        <v>0</v>
      </c>
      <c r="I24" s="217">
        <f t="shared" si="3"/>
        <v>0</v>
      </c>
      <c r="J24" s="219"/>
      <c r="K24" s="217">
        <f t="shared" si="1"/>
        <v>0</v>
      </c>
      <c r="L24" s="217">
        <f t="shared" si="4"/>
        <v>0</v>
      </c>
      <c r="M24" s="76">
        <v>0</v>
      </c>
      <c r="N24" s="217">
        <f t="shared" si="2"/>
        <v>0</v>
      </c>
      <c r="O24" s="220">
        <f t="shared" si="2"/>
        <v>0</v>
      </c>
      <c r="P24" s="3"/>
    </row>
    <row r="25" spans="1:16" ht="15" customHeight="1" x14ac:dyDescent="0.15">
      <c r="A25" s="3"/>
      <c r="B25" s="727"/>
      <c r="C25" s="591"/>
      <c r="D25" s="904" t="s">
        <v>162</v>
      </c>
      <c r="E25" s="905"/>
      <c r="F25" s="906"/>
      <c r="G25" s="216"/>
      <c r="H25" s="217">
        <f t="shared" si="0"/>
        <v>0</v>
      </c>
      <c r="I25" s="217">
        <f t="shared" si="3"/>
        <v>0</v>
      </c>
      <c r="J25" s="219"/>
      <c r="K25" s="217">
        <f t="shared" si="1"/>
        <v>0</v>
      </c>
      <c r="L25" s="217">
        <f t="shared" si="4"/>
        <v>0</v>
      </c>
      <c r="M25" s="76">
        <v>0</v>
      </c>
      <c r="N25" s="217">
        <f t="shared" si="2"/>
        <v>0</v>
      </c>
      <c r="O25" s="220">
        <f t="shared" si="2"/>
        <v>0</v>
      </c>
      <c r="P25" s="3"/>
    </row>
    <row r="26" spans="1:16" ht="15" customHeight="1" x14ac:dyDescent="0.15">
      <c r="A26" s="3"/>
      <c r="B26" s="727"/>
      <c r="C26" s="592"/>
      <c r="D26" s="907" t="s">
        <v>71</v>
      </c>
      <c r="E26" s="908"/>
      <c r="F26" s="909"/>
      <c r="G26" s="221"/>
      <c r="H26" s="222">
        <f t="shared" si="0"/>
        <v>0</v>
      </c>
      <c r="I26" s="222">
        <f t="shared" si="3"/>
        <v>0</v>
      </c>
      <c r="J26" s="224"/>
      <c r="K26" s="222">
        <f t="shared" si="1"/>
        <v>0</v>
      </c>
      <c r="L26" s="222">
        <f t="shared" si="4"/>
        <v>0</v>
      </c>
      <c r="M26" s="82">
        <v>0</v>
      </c>
      <c r="N26" s="222">
        <f t="shared" si="2"/>
        <v>0</v>
      </c>
      <c r="O26" s="225">
        <f t="shared" si="2"/>
        <v>0</v>
      </c>
      <c r="P26" s="3"/>
    </row>
    <row r="27" spans="1:16" ht="15" customHeight="1" x14ac:dyDescent="0.15">
      <c r="A27" s="3"/>
      <c r="B27" s="727"/>
      <c r="C27" s="731" t="s">
        <v>170</v>
      </c>
      <c r="D27" s="830"/>
      <c r="E27" s="830"/>
      <c r="F27" s="678"/>
      <c r="G27" s="235">
        <v>2</v>
      </c>
      <c r="H27" s="236">
        <f t="shared" si="0"/>
        <v>9.5238095238095237</v>
      </c>
      <c r="I27" s="236">
        <f t="shared" si="3"/>
        <v>10.526315789473683</v>
      </c>
      <c r="J27" s="238">
        <v>24</v>
      </c>
      <c r="K27" s="236">
        <f t="shared" si="1"/>
        <v>4.5283018867924527</v>
      </c>
      <c r="L27" s="236">
        <f t="shared" si="4"/>
        <v>4.5454545454545459</v>
      </c>
      <c r="M27" s="99">
        <v>0</v>
      </c>
      <c r="N27" s="236">
        <f t="shared" si="2"/>
        <v>0</v>
      </c>
      <c r="O27" s="239">
        <f t="shared" si="2"/>
        <v>0</v>
      </c>
      <c r="P27" s="3"/>
    </row>
    <row r="28" spans="1:16" ht="15" customHeight="1" x14ac:dyDescent="0.15">
      <c r="A28" s="3"/>
      <c r="B28" s="727"/>
      <c r="C28" s="731" t="s">
        <v>171</v>
      </c>
      <c r="D28" s="830"/>
      <c r="E28" s="830"/>
      <c r="F28" s="678"/>
      <c r="G28" s="235">
        <v>10</v>
      </c>
      <c r="H28" s="236">
        <f t="shared" si="0"/>
        <v>47.619047619047613</v>
      </c>
      <c r="I28" s="236">
        <f t="shared" si="3"/>
        <v>52.631578947368418</v>
      </c>
      <c r="J28" s="238">
        <v>409</v>
      </c>
      <c r="K28" s="236">
        <f t="shared" si="1"/>
        <v>77.169811320754718</v>
      </c>
      <c r="L28" s="236">
        <f t="shared" si="4"/>
        <v>77.462121212121218</v>
      </c>
      <c r="M28" s="99">
        <v>0</v>
      </c>
      <c r="N28" s="236">
        <f t="shared" si="2"/>
        <v>0</v>
      </c>
      <c r="O28" s="239">
        <f t="shared" si="2"/>
        <v>0</v>
      </c>
      <c r="P28" s="3"/>
    </row>
    <row r="29" spans="1:16" ht="15" customHeight="1" x14ac:dyDescent="0.15">
      <c r="A29" s="3"/>
      <c r="B29" s="727"/>
      <c r="C29" s="731" t="s">
        <v>172</v>
      </c>
      <c r="D29" s="830"/>
      <c r="E29" s="830"/>
      <c r="F29" s="678"/>
      <c r="G29" s="235"/>
      <c r="H29" s="236">
        <f t="shared" si="0"/>
        <v>0</v>
      </c>
      <c r="I29" s="236">
        <f t="shared" si="3"/>
        <v>0</v>
      </c>
      <c r="J29" s="238"/>
      <c r="K29" s="236">
        <f t="shared" si="1"/>
        <v>0</v>
      </c>
      <c r="L29" s="236">
        <f t="shared" si="4"/>
        <v>0</v>
      </c>
      <c r="M29" s="99">
        <v>0</v>
      </c>
      <c r="N29" s="236">
        <f t="shared" si="2"/>
        <v>0</v>
      </c>
      <c r="O29" s="239">
        <f t="shared" si="2"/>
        <v>0</v>
      </c>
      <c r="P29" s="3"/>
    </row>
    <row r="30" spans="1:16" ht="15" customHeight="1" x14ac:dyDescent="0.15">
      <c r="A30" s="3"/>
      <c r="B30" s="727"/>
      <c r="C30" s="731" t="s">
        <v>173</v>
      </c>
      <c r="D30" s="830"/>
      <c r="E30" s="830"/>
      <c r="F30" s="678"/>
      <c r="G30" s="235">
        <v>2</v>
      </c>
      <c r="H30" s="236">
        <f t="shared" si="0"/>
        <v>9.5238095238095237</v>
      </c>
      <c r="I30" s="236">
        <f t="shared" si="3"/>
        <v>10.526315789473683</v>
      </c>
      <c r="J30" s="238">
        <v>30</v>
      </c>
      <c r="K30" s="236">
        <f t="shared" si="1"/>
        <v>5.6603773584905666</v>
      </c>
      <c r="L30" s="236">
        <f t="shared" si="4"/>
        <v>5.6818181818181817</v>
      </c>
      <c r="M30" s="99">
        <v>0</v>
      </c>
      <c r="N30" s="236">
        <f t="shared" si="2"/>
        <v>0</v>
      </c>
      <c r="O30" s="239">
        <f t="shared" si="2"/>
        <v>0</v>
      </c>
      <c r="P30" s="3"/>
    </row>
    <row r="31" spans="1:16" ht="15" customHeight="1" x14ac:dyDescent="0.15">
      <c r="A31" s="3"/>
      <c r="B31" s="727"/>
      <c r="C31" s="731" t="s">
        <v>174</v>
      </c>
      <c r="D31" s="830"/>
      <c r="E31" s="830"/>
      <c r="F31" s="678"/>
      <c r="G31" s="235"/>
      <c r="H31" s="236">
        <f t="shared" si="0"/>
        <v>0</v>
      </c>
      <c r="I31" s="236">
        <f t="shared" si="3"/>
        <v>0</v>
      </c>
      <c r="J31" s="238"/>
      <c r="K31" s="236">
        <f t="shared" si="1"/>
        <v>0</v>
      </c>
      <c r="L31" s="236">
        <f t="shared" si="4"/>
        <v>0</v>
      </c>
      <c r="M31" s="99">
        <v>0</v>
      </c>
      <c r="N31" s="236">
        <f t="shared" si="2"/>
        <v>0</v>
      </c>
      <c r="O31" s="239">
        <f t="shared" si="2"/>
        <v>0</v>
      </c>
      <c r="P31" s="3"/>
    </row>
    <row r="32" spans="1:16" ht="15" customHeight="1" x14ac:dyDescent="0.15">
      <c r="A32" s="3"/>
      <c r="B32" s="727"/>
      <c r="C32" s="731" t="s">
        <v>175</v>
      </c>
      <c r="D32" s="830"/>
      <c r="E32" s="830"/>
      <c r="F32" s="678"/>
      <c r="G32" s="235"/>
      <c r="H32" s="236">
        <f t="shared" si="0"/>
        <v>0</v>
      </c>
      <c r="I32" s="236">
        <f t="shared" si="3"/>
        <v>0</v>
      </c>
      <c r="J32" s="238"/>
      <c r="K32" s="236">
        <f t="shared" si="1"/>
        <v>0</v>
      </c>
      <c r="L32" s="236">
        <f t="shared" si="4"/>
        <v>0</v>
      </c>
      <c r="M32" s="99">
        <v>0</v>
      </c>
      <c r="N32" s="236">
        <f t="shared" si="2"/>
        <v>0</v>
      </c>
      <c r="O32" s="239">
        <f t="shared" si="2"/>
        <v>0</v>
      </c>
      <c r="P32" s="3"/>
    </row>
    <row r="33" spans="1:16" ht="15" customHeight="1" x14ac:dyDescent="0.15">
      <c r="A33" s="3"/>
      <c r="B33" s="727"/>
      <c r="C33" s="731" t="s">
        <v>71</v>
      </c>
      <c r="D33" s="830"/>
      <c r="E33" s="830"/>
      <c r="F33" s="678"/>
      <c r="G33" s="235"/>
      <c r="H33" s="236">
        <f t="shared" si="0"/>
        <v>0</v>
      </c>
      <c r="I33" s="236">
        <f t="shared" si="3"/>
        <v>0</v>
      </c>
      <c r="J33" s="238"/>
      <c r="K33" s="236">
        <f t="shared" si="1"/>
        <v>0</v>
      </c>
      <c r="L33" s="236">
        <f t="shared" si="4"/>
        <v>0</v>
      </c>
      <c r="M33" s="99">
        <v>0</v>
      </c>
      <c r="N33" s="236">
        <f t="shared" si="2"/>
        <v>0</v>
      </c>
      <c r="O33" s="239">
        <f t="shared" si="2"/>
        <v>0</v>
      </c>
      <c r="P33" s="3"/>
    </row>
    <row r="34" spans="1:16" ht="15" customHeight="1" thickBot="1" x14ac:dyDescent="0.2">
      <c r="A34" s="3"/>
      <c r="B34" s="728"/>
      <c r="C34" s="724" t="s">
        <v>74</v>
      </c>
      <c r="D34" s="834"/>
      <c r="E34" s="834"/>
      <c r="F34" s="725"/>
      <c r="G34" s="240">
        <v>2</v>
      </c>
      <c r="H34" s="241">
        <f t="shared" si="0"/>
        <v>9.5238095238095237</v>
      </c>
      <c r="I34" s="246" t="s">
        <v>53</v>
      </c>
      <c r="J34" s="243">
        <v>2</v>
      </c>
      <c r="K34" s="241">
        <f t="shared" si="1"/>
        <v>0.37735849056603776</v>
      </c>
      <c r="L34" s="246" t="s">
        <v>53</v>
      </c>
      <c r="M34" s="315">
        <v>0</v>
      </c>
      <c r="N34" s="241">
        <f t="shared" si="2"/>
        <v>0</v>
      </c>
      <c r="O34" s="247" t="s">
        <v>53</v>
      </c>
      <c r="P34" s="3"/>
    </row>
    <row r="35" spans="1:16" ht="7.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</sheetData>
  <mergeCells count="34">
    <mergeCell ref="B6:F6"/>
    <mergeCell ref="B3:F4"/>
    <mergeCell ref="G3:I3"/>
    <mergeCell ref="J3:L3"/>
    <mergeCell ref="M3:O3"/>
    <mergeCell ref="B5:F5"/>
    <mergeCell ref="D22:F22"/>
    <mergeCell ref="B7:B34"/>
    <mergeCell ref="C7:F7"/>
    <mergeCell ref="C8:F8"/>
    <mergeCell ref="D9:D11"/>
    <mergeCell ref="E9:F9"/>
    <mergeCell ref="E10:F10"/>
    <mergeCell ref="E11:F11"/>
    <mergeCell ref="D12:F12"/>
    <mergeCell ref="D13:F13"/>
    <mergeCell ref="C14:F14"/>
    <mergeCell ref="D15:D20"/>
    <mergeCell ref="E15:E18"/>
    <mergeCell ref="E19:F19"/>
    <mergeCell ref="E20:F20"/>
    <mergeCell ref="D21:F21"/>
    <mergeCell ref="C34:F34"/>
    <mergeCell ref="C23:F23"/>
    <mergeCell ref="D24:F24"/>
    <mergeCell ref="D25:F25"/>
    <mergeCell ref="D26:F26"/>
    <mergeCell ref="C27:F27"/>
    <mergeCell ref="C28:F28"/>
    <mergeCell ref="C29:F29"/>
    <mergeCell ref="C30:F30"/>
    <mergeCell ref="C31:F31"/>
    <mergeCell ref="C32:F32"/>
    <mergeCell ref="C33:F3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3CC9B-8BDA-4CA1-A1C4-EA5B1A9D3813}">
  <dimension ref="A2:W35"/>
  <sheetViews>
    <sheetView showGridLines="0" showZeros="0" zoomScale="70" zoomScaleNormal="70" zoomScaleSheetLayoutView="100" workbookViewId="0">
      <selection activeCell="AE24" sqref="AE24"/>
    </sheetView>
  </sheetViews>
  <sheetFormatPr defaultRowHeight="10.8" x14ac:dyDescent="0.15"/>
  <cols>
    <col min="1" max="1" width="0.625" customWidth="1"/>
    <col min="2" max="2" width="3.125" customWidth="1"/>
    <col min="3" max="3" width="3.875" customWidth="1"/>
    <col min="4" max="4" width="3.375" customWidth="1"/>
    <col min="5" max="5" width="3.875" customWidth="1"/>
    <col min="6" max="6" width="6.875" customWidth="1"/>
    <col min="7" max="16" width="3.5" customWidth="1"/>
    <col min="17" max="17" width="5.625" bestFit="1" customWidth="1"/>
    <col min="18" max="19" width="9.875" customWidth="1"/>
    <col min="20" max="20" width="5.625" bestFit="1" customWidth="1"/>
    <col min="21" max="22" width="9.875" customWidth="1"/>
    <col min="23" max="23" width="0.625" customWidth="1"/>
  </cols>
  <sheetData>
    <row r="2" spans="1:23" ht="12.6" thickBot="1" x14ac:dyDescent="0.2">
      <c r="A2" s="3"/>
      <c r="B2" s="432" t="s">
        <v>176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49"/>
      <c r="U2" s="249"/>
      <c r="V2" s="249"/>
      <c r="W2" s="3"/>
    </row>
    <row r="3" spans="1:23" ht="11.25" customHeight="1" x14ac:dyDescent="0.15">
      <c r="A3" s="3"/>
      <c r="B3" s="684" t="s">
        <v>177</v>
      </c>
      <c r="C3" s="737"/>
      <c r="D3" s="737"/>
      <c r="E3" s="737"/>
      <c r="F3" s="685"/>
      <c r="G3" s="754" t="s">
        <v>43</v>
      </c>
      <c r="H3" s="853">
        <v>27</v>
      </c>
      <c r="I3" s="853">
        <v>28</v>
      </c>
      <c r="J3" s="853">
        <v>29</v>
      </c>
      <c r="K3" s="853">
        <v>30</v>
      </c>
      <c r="L3" s="853" t="s">
        <v>45</v>
      </c>
      <c r="M3" s="853">
        <v>2</v>
      </c>
      <c r="N3" s="853">
        <v>3</v>
      </c>
      <c r="O3" s="886">
        <v>4</v>
      </c>
      <c r="P3" s="858">
        <v>5</v>
      </c>
      <c r="Q3" s="594"/>
      <c r="R3" s="468" t="s">
        <v>79</v>
      </c>
      <c r="S3" s="468"/>
      <c r="T3" s="739" t="s">
        <v>80</v>
      </c>
      <c r="U3" s="747"/>
      <c r="V3" s="748"/>
      <c r="W3" s="401"/>
    </row>
    <row r="4" spans="1:23" ht="29.4" thickBot="1" x14ac:dyDescent="0.2">
      <c r="A4" s="3"/>
      <c r="B4" s="720"/>
      <c r="C4" s="738"/>
      <c r="D4" s="738"/>
      <c r="E4" s="738"/>
      <c r="F4" s="721"/>
      <c r="G4" s="755"/>
      <c r="H4" s="755"/>
      <c r="I4" s="755"/>
      <c r="J4" s="939"/>
      <c r="K4" s="755"/>
      <c r="L4" s="755"/>
      <c r="M4" s="755"/>
      <c r="N4" s="755"/>
      <c r="O4" s="855"/>
      <c r="P4" s="859"/>
      <c r="Q4" s="595" t="s">
        <v>36</v>
      </c>
      <c r="R4" s="251" t="s">
        <v>50</v>
      </c>
      <c r="S4" s="471" t="s">
        <v>51</v>
      </c>
      <c r="T4" s="192" t="s">
        <v>36</v>
      </c>
      <c r="U4" s="251" t="s">
        <v>50</v>
      </c>
      <c r="V4" s="252" t="s">
        <v>51</v>
      </c>
      <c r="W4" s="401"/>
    </row>
    <row r="5" spans="1:23" x14ac:dyDescent="0.15">
      <c r="A5" s="3"/>
      <c r="B5" s="919" t="s">
        <v>178</v>
      </c>
      <c r="C5" s="689"/>
      <c r="D5" s="920"/>
      <c r="E5" s="920"/>
      <c r="F5" s="690"/>
      <c r="G5" s="474">
        <f t="shared" ref="G5:P5" si="0">SUM(G6,G34)</f>
        <v>14</v>
      </c>
      <c r="H5" s="596">
        <f t="shared" si="0"/>
        <v>25</v>
      </c>
      <c r="I5" s="474">
        <f t="shared" si="0"/>
        <v>24</v>
      </c>
      <c r="J5" s="474">
        <f t="shared" si="0"/>
        <v>15</v>
      </c>
      <c r="K5" s="474">
        <f t="shared" si="0"/>
        <v>10</v>
      </c>
      <c r="L5" s="596">
        <f t="shared" si="0"/>
        <v>5</v>
      </c>
      <c r="M5" s="596">
        <f t="shared" si="0"/>
        <v>19</v>
      </c>
      <c r="N5" s="596">
        <f t="shared" si="0"/>
        <v>7</v>
      </c>
      <c r="O5" s="597">
        <f t="shared" si="0"/>
        <v>11</v>
      </c>
      <c r="P5" s="598">
        <f t="shared" si="0"/>
        <v>21</v>
      </c>
      <c r="Q5" s="599">
        <f t="shared" ref="Q5:Q34" si="1">SUM(G5:P5)</f>
        <v>151</v>
      </c>
      <c r="R5" s="600">
        <f>Q5/Q5*100</f>
        <v>100</v>
      </c>
      <c r="S5" s="440" t="s">
        <v>53</v>
      </c>
      <c r="T5" s="599">
        <f t="shared" ref="T5:T15" si="2">SUM(L5:P5)</f>
        <v>63</v>
      </c>
      <c r="U5" s="479">
        <f>T5/T5*100</f>
        <v>100</v>
      </c>
      <c r="V5" s="601" t="s">
        <v>53</v>
      </c>
      <c r="W5" s="401"/>
    </row>
    <row r="6" spans="1:23" ht="11.4" thickBot="1" x14ac:dyDescent="0.2">
      <c r="A6" s="3"/>
      <c r="B6" s="693" t="s">
        <v>155</v>
      </c>
      <c r="C6" s="921"/>
      <c r="D6" s="922"/>
      <c r="E6" s="922"/>
      <c r="F6" s="923"/>
      <c r="G6" s="602">
        <f>SUM(G7:G8,G14,G23,G27:G33)</f>
        <v>13</v>
      </c>
      <c r="H6" s="602">
        <f>SUM(H7:H8,H14,H23,H27:H33)</f>
        <v>25</v>
      </c>
      <c r="I6" s="602">
        <f>SUM(I7:I8,I14,I23,I27:I33)</f>
        <v>24</v>
      </c>
      <c r="J6" s="602">
        <f t="shared" ref="J6:P6" si="3">SUM(J7:J8,J14,J23,J27:J33)</f>
        <v>14</v>
      </c>
      <c r="K6" s="602">
        <f t="shared" si="3"/>
        <v>10</v>
      </c>
      <c r="L6" s="503">
        <f t="shared" si="3"/>
        <v>5</v>
      </c>
      <c r="M6" s="503">
        <f t="shared" si="3"/>
        <v>19</v>
      </c>
      <c r="N6" s="503">
        <f t="shared" si="3"/>
        <v>5</v>
      </c>
      <c r="O6" s="603">
        <f t="shared" si="3"/>
        <v>8</v>
      </c>
      <c r="P6" s="604">
        <f t="shared" si="3"/>
        <v>19</v>
      </c>
      <c r="Q6" s="309">
        <f t="shared" si="1"/>
        <v>142</v>
      </c>
      <c r="R6" s="605">
        <f>Q6/Q5*100</f>
        <v>94.039735099337747</v>
      </c>
      <c r="S6" s="457">
        <f>Q6/Q6*100</f>
        <v>100</v>
      </c>
      <c r="T6" s="309">
        <f t="shared" si="2"/>
        <v>56</v>
      </c>
      <c r="U6" s="508">
        <f>T6/T5*100</f>
        <v>88.888888888888886</v>
      </c>
      <c r="V6" s="606">
        <f>T6/T6*100</f>
        <v>100</v>
      </c>
      <c r="W6" s="401"/>
    </row>
    <row r="7" spans="1:23" ht="15" customHeight="1" thickTop="1" x14ac:dyDescent="0.15">
      <c r="A7" s="3"/>
      <c r="B7" s="924" t="s">
        <v>156</v>
      </c>
      <c r="C7" s="925" t="s">
        <v>157</v>
      </c>
      <c r="D7" s="926"/>
      <c r="E7" s="926"/>
      <c r="F7" s="927"/>
      <c r="G7" s="607">
        <v>1</v>
      </c>
      <c r="H7" s="607"/>
      <c r="I7" s="608">
        <v>1</v>
      </c>
      <c r="J7" s="608"/>
      <c r="K7" s="609"/>
      <c r="L7" s="608"/>
      <c r="M7" s="609">
        <v>5</v>
      </c>
      <c r="N7" s="609"/>
      <c r="O7" s="609">
        <v>3</v>
      </c>
      <c r="P7" s="610">
        <v>1</v>
      </c>
      <c r="Q7" s="611">
        <f t="shared" si="1"/>
        <v>11</v>
      </c>
      <c r="R7" s="612">
        <f>Q7/$Q$5*100</f>
        <v>7.2847682119205297</v>
      </c>
      <c r="S7" s="613">
        <f>Q7/$Q$6*100</f>
        <v>7.7464788732394361</v>
      </c>
      <c r="T7" s="611">
        <f t="shared" si="2"/>
        <v>9</v>
      </c>
      <c r="U7" s="614">
        <f t="shared" ref="U7:U34" si="4">T7/$T$5*100</f>
        <v>14.285714285714285</v>
      </c>
      <c r="V7" s="615">
        <f>T7/$T$6*100</f>
        <v>16.071428571428573</v>
      </c>
      <c r="W7" s="401"/>
    </row>
    <row r="8" spans="1:23" ht="15" customHeight="1" x14ac:dyDescent="0.15">
      <c r="A8" s="3"/>
      <c r="B8" s="727"/>
      <c r="C8" s="722" t="s">
        <v>158</v>
      </c>
      <c r="D8" s="928"/>
      <c r="E8" s="928"/>
      <c r="F8" s="723"/>
      <c r="G8" s="616">
        <v>1</v>
      </c>
      <c r="H8" s="616">
        <v>1</v>
      </c>
      <c r="I8" s="616"/>
      <c r="J8" s="616">
        <v>1</v>
      </c>
      <c r="K8" s="616"/>
      <c r="L8" s="616">
        <v>0</v>
      </c>
      <c r="M8" s="616">
        <v>2</v>
      </c>
      <c r="N8" s="616">
        <v>1</v>
      </c>
      <c r="O8" s="617"/>
      <c r="P8" s="618">
        <v>4</v>
      </c>
      <c r="Q8" s="501">
        <f t="shared" si="1"/>
        <v>10</v>
      </c>
      <c r="R8" s="619">
        <f t="shared" ref="R8:R34" si="5">Q8/$Q$5*100</f>
        <v>6.6225165562913908</v>
      </c>
      <c r="S8" s="459">
        <f t="shared" ref="S8:S33" si="6">Q8/$Q$6*100</f>
        <v>7.042253521126761</v>
      </c>
      <c r="T8" s="501">
        <f t="shared" si="2"/>
        <v>7</v>
      </c>
      <c r="U8" s="499">
        <f t="shared" si="4"/>
        <v>11.111111111111111</v>
      </c>
      <c r="V8" s="620">
        <f t="shared" ref="V8:V33" si="7">T8/$T$6*100</f>
        <v>12.5</v>
      </c>
      <c r="W8" s="401"/>
    </row>
    <row r="9" spans="1:23" ht="15" customHeight="1" x14ac:dyDescent="0.15">
      <c r="A9" s="3"/>
      <c r="B9" s="727"/>
      <c r="C9" s="591"/>
      <c r="D9" s="929" t="s">
        <v>159</v>
      </c>
      <c r="E9" s="905" t="s">
        <v>158</v>
      </c>
      <c r="F9" s="906"/>
      <c r="G9" s="621">
        <v>1</v>
      </c>
      <c r="H9" s="621">
        <v>1</v>
      </c>
      <c r="I9" s="621"/>
      <c r="J9" s="491">
        <v>1</v>
      </c>
      <c r="K9" s="517"/>
      <c r="L9" s="491"/>
      <c r="M9" s="517"/>
      <c r="N9" s="517"/>
      <c r="O9" s="517"/>
      <c r="P9" s="622">
        <v>1</v>
      </c>
      <c r="Q9" s="494">
        <f t="shared" si="1"/>
        <v>4</v>
      </c>
      <c r="R9" s="623">
        <f t="shared" si="5"/>
        <v>2.6490066225165565</v>
      </c>
      <c r="S9" s="452">
        <f t="shared" si="6"/>
        <v>2.8169014084507045</v>
      </c>
      <c r="T9" s="494">
        <f t="shared" si="2"/>
        <v>1</v>
      </c>
      <c r="U9" s="298">
        <f>T9/$T$5*100</f>
        <v>1.5873015873015872</v>
      </c>
      <c r="V9" s="624">
        <f t="shared" si="7"/>
        <v>1.7857142857142856</v>
      </c>
      <c r="W9" s="401"/>
    </row>
    <row r="10" spans="1:23" ht="15" customHeight="1" x14ac:dyDescent="0.15">
      <c r="A10" s="3"/>
      <c r="B10" s="727"/>
      <c r="C10" s="591"/>
      <c r="D10" s="929"/>
      <c r="E10" s="905" t="s">
        <v>160</v>
      </c>
      <c r="F10" s="906"/>
      <c r="G10" s="621"/>
      <c r="H10" s="621"/>
      <c r="I10" s="621"/>
      <c r="J10" s="491"/>
      <c r="K10" s="517"/>
      <c r="L10" s="491"/>
      <c r="M10" s="517">
        <v>2</v>
      </c>
      <c r="N10" s="517">
        <v>1</v>
      </c>
      <c r="O10" s="517"/>
      <c r="P10" s="622">
        <v>1</v>
      </c>
      <c r="Q10" s="494">
        <f t="shared" si="1"/>
        <v>4</v>
      </c>
      <c r="R10" s="623">
        <f t="shared" si="5"/>
        <v>2.6490066225165565</v>
      </c>
      <c r="S10" s="452">
        <f t="shared" si="6"/>
        <v>2.8169014084507045</v>
      </c>
      <c r="T10" s="494">
        <f t="shared" si="2"/>
        <v>4</v>
      </c>
      <c r="U10" s="298">
        <f t="shared" si="4"/>
        <v>6.3492063492063489</v>
      </c>
      <c r="V10" s="624">
        <f t="shared" si="7"/>
        <v>7.1428571428571423</v>
      </c>
      <c r="W10" s="401"/>
    </row>
    <row r="11" spans="1:23" ht="15" customHeight="1" x14ac:dyDescent="0.15">
      <c r="A11" s="3"/>
      <c r="B11" s="727"/>
      <c r="C11" s="625"/>
      <c r="D11" s="929"/>
      <c r="E11" s="905" t="s">
        <v>161</v>
      </c>
      <c r="F11" s="906"/>
      <c r="G11" s="621"/>
      <c r="H11" s="621"/>
      <c r="I11" s="621"/>
      <c r="J11" s="491"/>
      <c r="K11" s="517"/>
      <c r="L11" s="491"/>
      <c r="M11" s="517"/>
      <c r="N11" s="517"/>
      <c r="O11" s="517"/>
      <c r="P11" s="622"/>
      <c r="Q11" s="494">
        <f t="shared" si="1"/>
        <v>0</v>
      </c>
      <c r="R11" s="623">
        <f>Q11/$Q$5*100</f>
        <v>0</v>
      </c>
      <c r="S11" s="452">
        <f t="shared" si="6"/>
        <v>0</v>
      </c>
      <c r="T11" s="494">
        <f t="shared" si="2"/>
        <v>0</v>
      </c>
      <c r="U11" s="298">
        <f t="shared" si="4"/>
        <v>0</v>
      </c>
      <c r="V11" s="624">
        <f t="shared" si="7"/>
        <v>0</v>
      </c>
      <c r="W11" s="401"/>
    </row>
    <row r="12" spans="1:23" ht="15" customHeight="1" x14ac:dyDescent="0.15">
      <c r="A12" s="3"/>
      <c r="B12" s="727"/>
      <c r="C12" s="591"/>
      <c r="D12" s="930" t="s">
        <v>162</v>
      </c>
      <c r="E12" s="931"/>
      <c r="F12" s="932"/>
      <c r="G12" s="621"/>
      <c r="H12" s="621"/>
      <c r="I12" s="621"/>
      <c r="J12" s="491"/>
      <c r="K12" s="517"/>
      <c r="L12" s="491"/>
      <c r="M12" s="517"/>
      <c r="N12" s="517"/>
      <c r="O12" s="517"/>
      <c r="P12" s="622"/>
      <c r="Q12" s="494">
        <f t="shared" si="1"/>
        <v>0</v>
      </c>
      <c r="R12" s="623">
        <f t="shared" si="5"/>
        <v>0</v>
      </c>
      <c r="S12" s="452">
        <f t="shared" si="6"/>
        <v>0</v>
      </c>
      <c r="T12" s="494">
        <f t="shared" si="2"/>
        <v>0</v>
      </c>
      <c r="U12" s="298">
        <f t="shared" si="4"/>
        <v>0</v>
      </c>
      <c r="V12" s="624">
        <f t="shared" si="7"/>
        <v>0</v>
      </c>
      <c r="W12" s="401"/>
    </row>
    <row r="13" spans="1:23" ht="15" customHeight="1" x14ac:dyDescent="0.15">
      <c r="A13" s="3"/>
      <c r="B13" s="727"/>
      <c r="C13" s="592"/>
      <c r="D13" s="933" t="s">
        <v>71</v>
      </c>
      <c r="E13" s="934"/>
      <c r="F13" s="935"/>
      <c r="G13" s="626"/>
      <c r="H13" s="626"/>
      <c r="I13" s="626"/>
      <c r="J13" s="496"/>
      <c r="K13" s="510"/>
      <c r="L13" s="496"/>
      <c r="M13" s="510"/>
      <c r="N13" s="510"/>
      <c r="O13" s="510"/>
      <c r="P13" s="627">
        <v>2</v>
      </c>
      <c r="Q13" s="502">
        <f t="shared" si="1"/>
        <v>2</v>
      </c>
      <c r="R13" s="628">
        <f>Q13/$Q$5*100</f>
        <v>1.3245033112582782</v>
      </c>
      <c r="S13" s="454">
        <f t="shared" si="6"/>
        <v>1.4084507042253522</v>
      </c>
      <c r="T13" s="502">
        <f t="shared" si="2"/>
        <v>2</v>
      </c>
      <c r="U13" s="302">
        <f t="shared" si="4"/>
        <v>3.1746031746031744</v>
      </c>
      <c r="V13" s="629">
        <f t="shared" si="7"/>
        <v>3.5714285714285712</v>
      </c>
      <c r="W13" s="401"/>
    </row>
    <row r="14" spans="1:23" ht="15" customHeight="1" x14ac:dyDescent="0.15">
      <c r="A14" s="3"/>
      <c r="B14" s="727"/>
      <c r="C14" s="722" t="s">
        <v>163</v>
      </c>
      <c r="D14" s="928"/>
      <c r="E14" s="928"/>
      <c r="F14" s="723"/>
      <c r="G14" s="616">
        <v>0</v>
      </c>
      <c r="H14" s="616">
        <v>0</v>
      </c>
      <c r="I14" s="616">
        <v>1</v>
      </c>
      <c r="J14" s="616">
        <v>0</v>
      </c>
      <c r="K14" s="616">
        <v>0</v>
      </c>
      <c r="L14" s="616">
        <v>0</v>
      </c>
      <c r="M14" s="616">
        <v>3</v>
      </c>
      <c r="N14" s="616"/>
      <c r="O14" s="617"/>
      <c r="P14" s="618">
        <v>0</v>
      </c>
      <c r="Q14" s="490">
        <f t="shared" si="1"/>
        <v>4</v>
      </c>
      <c r="R14" s="619">
        <f t="shared" si="5"/>
        <v>2.6490066225165565</v>
      </c>
      <c r="S14" s="459">
        <f t="shared" si="6"/>
        <v>2.8169014084507045</v>
      </c>
      <c r="T14" s="630">
        <f t="shared" si="2"/>
        <v>3</v>
      </c>
      <c r="U14" s="499">
        <f t="shared" si="4"/>
        <v>4.7619047619047619</v>
      </c>
      <c r="V14" s="620">
        <f t="shared" si="7"/>
        <v>5.3571428571428568</v>
      </c>
      <c r="W14" s="401"/>
    </row>
    <row r="15" spans="1:23" ht="15" customHeight="1" x14ac:dyDescent="0.15">
      <c r="A15" s="3"/>
      <c r="B15" s="727"/>
      <c r="C15" s="625"/>
      <c r="D15" s="936" t="s">
        <v>159</v>
      </c>
      <c r="E15" s="929" t="s">
        <v>164</v>
      </c>
      <c r="F15" s="631" t="s">
        <v>165</v>
      </c>
      <c r="G15" s="621"/>
      <c r="H15" s="621"/>
      <c r="I15" s="621"/>
      <c r="J15" s="491"/>
      <c r="K15" s="517"/>
      <c r="L15" s="491"/>
      <c r="M15" s="517"/>
      <c r="N15" s="517"/>
      <c r="O15" s="517"/>
      <c r="P15" s="622"/>
      <c r="Q15" s="494">
        <f t="shared" si="1"/>
        <v>0</v>
      </c>
      <c r="R15" s="623">
        <f t="shared" si="5"/>
        <v>0</v>
      </c>
      <c r="S15" s="452">
        <f t="shared" si="6"/>
        <v>0</v>
      </c>
      <c r="T15" s="494">
        <f t="shared" si="2"/>
        <v>0</v>
      </c>
      <c r="U15" s="298">
        <f t="shared" si="4"/>
        <v>0</v>
      </c>
      <c r="V15" s="624">
        <f t="shared" si="7"/>
        <v>0</v>
      </c>
      <c r="W15" s="401"/>
    </row>
    <row r="16" spans="1:23" ht="15" customHeight="1" x14ac:dyDescent="0.15">
      <c r="A16" s="3"/>
      <c r="B16" s="727"/>
      <c r="C16" s="625"/>
      <c r="D16" s="936"/>
      <c r="E16" s="929"/>
      <c r="F16" s="631" t="s">
        <v>166</v>
      </c>
      <c r="G16" s="621"/>
      <c r="H16" s="621"/>
      <c r="I16" s="621"/>
      <c r="J16" s="491"/>
      <c r="K16" s="517"/>
      <c r="L16" s="491"/>
      <c r="M16" s="517"/>
      <c r="N16" s="517"/>
      <c r="O16" s="517"/>
      <c r="P16" s="622"/>
      <c r="Q16" s="494">
        <f t="shared" si="1"/>
        <v>0</v>
      </c>
      <c r="R16" s="623">
        <f t="shared" si="5"/>
        <v>0</v>
      </c>
      <c r="S16" s="452">
        <f t="shared" si="6"/>
        <v>0</v>
      </c>
      <c r="T16" s="494">
        <f t="shared" ref="T16:T21" si="8">SUM(L16:P16)</f>
        <v>0</v>
      </c>
      <c r="U16" s="298">
        <f t="shared" si="4"/>
        <v>0</v>
      </c>
      <c r="V16" s="624">
        <f t="shared" si="7"/>
        <v>0</v>
      </c>
      <c r="W16" s="401"/>
    </row>
    <row r="17" spans="1:23" ht="15" customHeight="1" x14ac:dyDescent="0.15">
      <c r="A17" s="3"/>
      <c r="B17" s="727"/>
      <c r="C17" s="625"/>
      <c r="D17" s="936"/>
      <c r="E17" s="929"/>
      <c r="F17" s="631" t="s">
        <v>167</v>
      </c>
      <c r="G17" s="621"/>
      <c r="H17" s="621"/>
      <c r="I17" s="621"/>
      <c r="J17" s="491"/>
      <c r="K17" s="517"/>
      <c r="L17" s="491"/>
      <c r="M17" s="517"/>
      <c r="N17" s="517"/>
      <c r="O17" s="517"/>
      <c r="P17" s="622"/>
      <c r="Q17" s="494">
        <f t="shared" si="1"/>
        <v>0</v>
      </c>
      <c r="R17" s="623">
        <f t="shared" si="5"/>
        <v>0</v>
      </c>
      <c r="S17" s="452">
        <f t="shared" si="6"/>
        <v>0</v>
      </c>
      <c r="T17" s="494">
        <f t="shared" si="8"/>
        <v>0</v>
      </c>
      <c r="U17" s="298">
        <f t="shared" si="4"/>
        <v>0</v>
      </c>
      <c r="V17" s="624">
        <f t="shared" si="7"/>
        <v>0</v>
      </c>
      <c r="W17" s="401"/>
    </row>
    <row r="18" spans="1:23" ht="15" customHeight="1" x14ac:dyDescent="0.15">
      <c r="A18" s="3"/>
      <c r="B18" s="727"/>
      <c r="C18" s="625"/>
      <c r="D18" s="936"/>
      <c r="E18" s="929"/>
      <c r="F18" s="631" t="s">
        <v>71</v>
      </c>
      <c r="G18" s="621"/>
      <c r="H18" s="621"/>
      <c r="I18" s="621"/>
      <c r="J18" s="491"/>
      <c r="K18" s="517"/>
      <c r="L18" s="491"/>
      <c r="M18" s="517"/>
      <c r="N18" s="517"/>
      <c r="O18" s="517"/>
      <c r="P18" s="622"/>
      <c r="Q18" s="494">
        <f t="shared" si="1"/>
        <v>0</v>
      </c>
      <c r="R18" s="623">
        <f t="shared" si="5"/>
        <v>0</v>
      </c>
      <c r="S18" s="452">
        <f t="shared" si="6"/>
        <v>0</v>
      </c>
      <c r="T18" s="494">
        <f t="shared" si="8"/>
        <v>0</v>
      </c>
      <c r="U18" s="298">
        <f t="shared" si="4"/>
        <v>0</v>
      </c>
      <c r="V18" s="624">
        <f t="shared" si="7"/>
        <v>0</v>
      </c>
      <c r="W18" s="401"/>
    </row>
    <row r="19" spans="1:23" ht="15" customHeight="1" x14ac:dyDescent="0.15">
      <c r="A19" s="3"/>
      <c r="B19" s="727"/>
      <c r="C19" s="591"/>
      <c r="D19" s="936"/>
      <c r="E19" s="937" t="s">
        <v>168</v>
      </c>
      <c r="F19" s="938"/>
      <c r="G19" s="621"/>
      <c r="H19" s="621"/>
      <c r="I19" s="621"/>
      <c r="J19" s="491"/>
      <c r="K19" s="517"/>
      <c r="L19" s="491"/>
      <c r="M19" s="517"/>
      <c r="N19" s="517"/>
      <c r="O19" s="517"/>
      <c r="P19" s="622"/>
      <c r="Q19" s="494">
        <f t="shared" si="1"/>
        <v>0</v>
      </c>
      <c r="R19" s="623">
        <f t="shared" si="5"/>
        <v>0</v>
      </c>
      <c r="S19" s="452">
        <f t="shared" si="6"/>
        <v>0</v>
      </c>
      <c r="T19" s="494">
        <f t="shared" si="8"/>
        <v>0</v>
      </c>
      <c r="U19" s="298">
        <f t="shared" si="4"/>
        <v>0</v>
      </c>
      <c r="V19" s="624">
        <f t="shared" si="7"/>
        <v>0</v>
      </c>
      <c r="W19" s="401"/>
    </row>
    <row r="20" spans="1:23" ht="15" customHeight="1" x14ac:dyDescent="0.15">
      <c r="A20" s="3"/>
      <c r="B20" s="727"/>
      <c r="C20" s="591"/>
      <c r="D20" s="936"/>
      <c r="E20" s="937" t="s">
        <v>71</v>
      </c>
      <c r="F20" s="938"/>
      <c r="G20" s="621"/>
      <c r="H20" s="621"/>
      <c r="I20" s="621"/>
      <c r="J20" s="491"/>
      <c r="K20" s="517"/>
      <c r="L20" s="491"/>
      <c r="M20" s="517"/>
      <c r="N20" s="517"/>
      <c r="O20" s="517"/>
      <c r="P20" s="622"/>
      <c r="Q20" s="494">
        <f t="shared" si="1"/>
        <v>0</v>
      </c>
      <c r="R20" s="623">
        <f t="shared" si="5"/>
        <v>0</v>
      </c>
      <c r="S20" s="452">
        <f t="shared" si="6"/>
        <v>0</v>
      </c>
      <c r="T20" s="494">
        <f t="shared" si="8"/>
        <v>0</v>
      </c>
      <c r="U20" s="298">
        <f t="shared" si="4"/>
        <v>0</v>
      </c>
      <c r="V20" s="624">
        <f t="shared" si="7"/>
        <v>0</v>
      </c>
      <c r="W20" s="401"/>
    </row>
    <row r="21" spans="1:23" ht="15" customHeight="1" x14ac:dyDescent="0.15">
      <c r="A21" s="3"/>
      <c r="B21" s="727"/>
      <c r="C21" s="591"/>
      <c r="D21" s="930" t="s">
        <v>162</v>
      </c>
      <c r="E21" s="931"/>
      <c r="F21" s="932"/>
      <c r="G21" s="621"/>
      <c r="H21" s="621"/>
      <c r="I21" s="621"/>
      <c r="J21" s="491"/>
      <c r="K21" s="517"/>
      <c r="L21" s="491"/>
      <c r="M21" s="517">
        <v>3</v>
      </c>
      <c r="N21" s="517"/>
      <c r="O21" s="517"/>
      <c r="P21" s="622"/>
      <c r="Q21" s="494">
        <f t="shared" si="1"/>
        <v>3</v>
      </c>
      <c r="R21" s="623">
        <f t="shared" si="5"/>
        <v>1.9867549668874174</v>
      </c>
      <c r="S21" s="452">
        <f t="shared" si="6"/>
        <v>2.112676056338028</v>
      </c>
      <c r="T21" s="494">
        <f t="shared" si="8"/>
        <v>3</v>
      </c>
      <c r="U21" s="298">
        <f t="shared" si="4"/>
        <v>4.7619047619047619</v>
      </c>
      <c r="V21" s="624">
        <f t="shared" si="7"/>
        <v>5.3571428571428568</v>
      </c>
      <c r="W21" s="401"/>
    </row>
    <row r="22" spans="1:23" ht="15" customHeight="1" x14ac:dyDescent="0.15">
      <c r="A22" s="3"/>
      <c r="B22" s="727"/>
      <c r="C22" s="632"/>
      <c r="D22" s="933" t="s">
        <v>71</v>
      </c>
      <c r="E22" s="934"/>
      <c r="F22" s="935"/>
      <c r="G22" s="626"/>
      <c r="H22" s="626"/>
      <c r="I22" s="626">
        <v>1</v>
      </c>
      <c r="J22" s="496"/>
      <c r="K22" s="510"/>
      <c r="L22" s="496"/>
      <c r="M22" s="510"/>
      <c r="N22" s="510"/>
      <c r="O22" s="510"/>
      <c r="P22" s="627"/>
      <c r="Q22" s="502">
        <f t="shared" si="1"/>
        <v>1</v>
      </c>
      <c r="R22" s="628">
        <f t="shared" si="5"/>
        <v>0.66225165562913912</v>
      </c>
      <c r="S22" s="454">
        <f t="shared" si="6"/>
        <v>0.70422535211267612</v>
      </c>
      <c r="T22" s="502">
        <f t="shared" ref="T22:T34" si="9">SUM(L22:P22)</f>
        <v>0</v>
      </c>
      <c r="U22" s="302">
        <f t="shared" si="4"/>
        <v>0</v>
      </c>
      <c r="V22" s="629">
        <f t="shared" si="7"/>
        <v>0</v>
      </c>
      <c r="W22" s="401"/>
    </row>
    <row r="23" spans="1:23" ht="15" customHeight="1" x14ac:dyDescent="0.15">
      <c r="A23" s="3"/>
      <c r="B23" s="727"/>
      <c r="C23" s="722" t="s">
        <v>169</v>
      </c>
      <c r="D23" s="928"/>
      <c r="E23" s="928"/>
      <c r="F23" s="723"/>
      <c r="G23" s="616"/>
      <c r="H23" s="616">
        <v>0</v>
      </c>
      <c r="I23" s="616">
        <v>0</v>
      </c>
      <c r="J23" s="616">
        <v>0</v>
      </c>
      <c r="K23" s="616">
        <v>0</v>
      </c>
      <c r="L23" s="616">
        <v>0</v>
      </c>
      <c r="M23" s="616">
        <v>0</v>
      </c>
      <c r="N23" s="616"/>
      <c r="O23" s="633"/>
      <c r="P23" s="618">
        <v>0</v>
      </c>
      <c r="Q23" s="490">
        <f t="shared" si="1"/>
        <v>0</v>
      </c>
      <c r="R23" s="619">
        <f t="shared" si="5"/>
        <v>0</v>
      </c>
      <c r="S23" s="459">
        <f t="shared" si="6"/>
        <v>0</v>
      </c>
      <c r="T23" s="634">
        <f t="shared" si="9"/>
        <v>0</v>
      </c>
      <c r="U23" s="295">
        <f t="shared" si="4"/>
        <v>0</v>
      </c>
      <c r="V23" s="635">
        <f t="shared" si="7"/>
        <v>0</v>
      </c>
      <c r="W23" s="401"/>
    </row>
    <row r="24" spans="1:23" ht="15" customHeight="1" x14ac:dyDescent="0.15">
      <c r="A24" s="3"/>
      <c r="B24" s="727"/>
      <c r="C24" s="625"/>
      <c r="D24" s="636" t="s">
        <v>159</v>
      </c>
      <c r="E24" s="637"/>
      <c r="F24" s="593"/>
      <c r="G24" s="621"/>
      <c r="H24" s="621"/>
      <c r="I24" s="621"/>
      <c r="J24" s="491"/>
      <c r="K24" s="517"/>
      <c r="L24" s="491"/>
      <c r="M24" s="517"/>
      <c r="N24" s="517"/>
      <c r="O24" s="517"/>
      <c r="P24" s="622"/>
      <c r="Q24" s="494">
        <f t="shared" si="1"/>
        <v>0</v>
      </c>
      <c r="R24" s="623">
        <f t="shared" si="5"/>
        <v>0</v>
      </c>
      <c r="S24" s="452">
        <f t="shared" si="6"/>
        <v>0</v>
      </c>
      <c r="T24" s="494">
        <f t="shared" si="9"/>
        <v>0</v>
      </c>
      <c r="U24" s="298">
        <f t="shared" si="4"/>
        <v>0</v>
      </c>
      <c r="V24" s="624">
        <f t="shared" si="7"/>
        <v>0</v>
      </c>
      <c r="W24" s="401"/>
    </row>
    <row r="25" spans="1:23" ht="15" customHeight="1" x14ac:dyDescent="0.15">
      <c r="A25" s="3"/>
      <c r="B25" s="727"/>
      <c r="C25" s="625"/>
      <c r="D25" s="636" t="s">
        <v>162</v>
      </c>
      <c r="E25" s="637"/>
      <c r="F25" s="593"/>
      <c r="G25" s="621"/>
      <c r="H25" s="621"/>
      <c r="I25" s="621"/>
      <c r="J25" s="491"/>
      <c r="K25" s="517"/>
      <c r="L25" s="491"/>
      <c r="M25" s="517"/>
      <c r="N25" s="517"/>
      <c r="O25" s="517"/>
      <c r="P25" s="622"/>
      <c r="Q25" s="494">
        <f t="shared" si="1"/>
        <v>0</v>
      </c>
      <c r="R25" s="623">
        <f t="shared" si="5"/>
        <v>0</v>
      </c>
      <c r="S25" s="452">
        <f t="shared" si="6"/>
        <v>0</v>
      </c>
      <c r="T25" s="494">
        <f t="shared" si="9"/>
        <v>0</v>
      </c>
      <c r="U25" s="298">
        <f t="shared" si="4"/>
        <v>0</v>
      </c>
      <c r="V25" s="624">
        <f t="shared" si="7"/>
        <v>0</v>
      </c>
      <c r="W25" s="401"/>
    </row>
    <row r="26" spans="1:23" ht="15" customHeight="1" x14ac:dyDescent="0.15">
      <c r="A26" s="3"/>
      <c r="B26" s="727"/>
      <c r="C26" s="632"/>
      <c r="D26" s="638" t="s">
        <v>71</v>
      </c>
      <c r="E26" s="639"/>
      <c r="F26" s="640"/>
      <c r="G26" s="626"/>
      <c r="H26" s="626"/>
      <c r="I26" s="626"/>
      <c r="J26" s="496"/>
      <c r="K26" s="510"/>
      <c r="L26" s="496"/>
      <c r="M26" s="510"/>
      <c r="N26" s="510"/>
      <c r="O26" s="510"/>
      <c r="P26" s="627"/>
      <c r="Q26" s="502">
        <f t="shared" si="1"/>
        <v>0</v>
      </c>
      <c r="R26" s="628">
        <f t="shared" si="5"/>
        <v>0</v>
      </c>
      <c r="S26" s="454">
        <f t="shared" si="6"/>
        <v>0</v>
      </c>
      <c r="T26" s="494">
        <f t="shared" si="9"/>
        <v>0</v>
      </c>
      <c r="U26" s="302">
        <f t="shared" si="4"/>
        <v>0</v>
      </c>
      <c r="V26" s="629">
        <f t="shared" si="7"/>
        <v>0</v>
      </c>
      <c r="W26" s="401"/>
    </row>
    <row r="27" spans="1:23" ht="15" customHeight="1" x14ac:dyDescent="0.15">
      <c r="A27" s="3"/>
      <c r="B27" s="727"/>
      <c r="C27" s="641" t="s">
        <v>170</v>
      </c>
      <c r="D27" s="642"/>
      <c r="E27" s="642"/>
      <c r="F27" s="643"/>
      <c r="G27" s="602">
        <v>1</v>
      </c>
      <c r="H27" s="602">
        <v>3</v>
      </c>
      <c r="I27" s="503">
        <v>2</v>
      </c>
      <c r="J27" s="503">
        <v>3</v>
      </c>
      <c r="K27" s="603"/>
      <c r="L27" s="503"/>
      <c r="M27" s="603"/>
      <c r="N27" s="603"/>
      <c r="O27" s="603">
        <v>1</v>
      </c>
      <c r="P27" s="604">
        <v>2</v>
      </c>
      <c r="Q27" s="309">
        <f t="shared" si="1"/>
        <v>12</v>
      </c>
      <c r="R27" s="605">
        <f t="shared" si="5"/>
        <v>7.9470198675496695</v>
      </c>
      <c r="S27" s="457">
        <f t="shared" si="6"/>
        <v>8.4507042253521121</v>
      </c>
      <c r="T27" s="309">
        <f t="shared" si="9"/>
        <v>3</v>
      </c>
      <c r="U27" s="508">
        <f t="shared" si="4"/>
        <v>4.7619047619047619</v>
      </c>
      <c r="V27" s="606">
        <f t="shared" si="7"/>
        <v>5.3571428571428568</v>
      </c>
      <c r="W27" s="401"/>
    </row>
    <row r="28" spans="1:23" ht="15" customHeight="1" x14ac:dyDescent="0.15">
      <c r="A28" s="3"/>
      <c r="B28" s="727"/>
      <c r="C28" s="641" t="s">
        <v>171</v>
      </c>
      <c r="D28" s="642"/>
      <c r="E28" s="642"/>
      <c r="F28" s="643"/>
      <c r="G28" s="602">
        <v>9</v>
      </c>
      <c r="H28" s="602">
        <v>19</v>
      </c>
      <c r="I28" s="503">
        <v>19</v>
      </c>
      <c r="J28" s="503">
        <v>9</v>
      </c>
      <c r="K28" s="603">
        <v>7</v>
      </c>
      <c r="L28" s="503">
        <v>5</v>
      </c>
      <c r="M28" s="603">
        <v>7</v>
      </c>
      <c r="N28" s="603">
        <v>4</v>
      </c>
      <c r="O28" s="603">
        <v>4</v>
      </c>
      <c r="P28" s="604">
        <v>10</v>
      </c>
      <c r="Q28" s="309">
        <f t="shared" si="1"/>
        <v>93</v>
      </c>
      <c r="R28" s="605">
        <f t="shared" si="5"/>
        <v>61.589403973509938</v>
      </c>
      <c r="S28" s="457">
        <f t="shared" si="6"/>
        <v>65.492957746478879</v>
      </c>
      <c r="T28" s="309">
        <f t="shared" si="9"/>
        <v>30</v>
      </c>
      <c r="U28" s="508">
        <f t="shared" si="4"/>
        <v>47.619047619047613</v>
      </c>
      <c r="V28" s="606">
        <f t="shared" si="7"/>
        <v>53.571428571428569</v>
      </c>
      <c r="W28" s="401"/>
    </row>
    <row r="29" spans="1:23" ht="15" customHeight="1" x14ac:dyDescent="0.15">
      <c r="A29" s="3"/>
      <c r="B29" s="727"/>
      <c r="C29" s="641" t="s">
        <v>172</v>
      </c>
      <c r="D29" s="642"/>
      <c r="E29" s="642"/>
      <c r="F29" s="643"/>
      <c r="G29" s="602">
        <v>1</v>
      </c>
      <c r="H29" s="602"/>
      <c r="I29" s="602">
        <v>1</v>
      </c>
      <c r="J29" s="503">
        <v>1</v>
      </c>
      <c r="K29" s="603">
        <v>2</v>
      </c>
      <c r="L29" s="503"/>
      <c r="M29" s="603">
        <v>1</v>
      </c>
      <c r="N29" s="603"/>
      <c r="O29" s="603"/>
      <c r="P29" s="604"/>
      <c r="Q29" s="309">
        <f t="shared" si="1"/>
        <v>6</v>
      </c>
      <c r="R29" s="605">
        <f t="shared" si="5"/>
        <v>3.9735099337748347</v>
      </c>
      <c r="S29" s="457">
        <f t="shared" si="6"/>
        <v>4.225352112676056</v>
      </c>
      <c r="T29" s="309">
        <f t="shared" si="9"/>
        <v>1</v>
      </c>
      <c r="U29" s="508">
        <f t="shared" si="4"/>
        <v>1.5873015873015872</v>
      </c>
      <c r="V29" s="606">
        <f t="shared" si="7"/>
        <v>1.7857142857142856</v>
      </c>
      <c r="W29" s="401"/>
    </row>
    <row r="30" spans="1:23" ht="15" customHeight="1" x14ac:dyDescent="0.15">
      <c r="A30" s="3"/>
      <c r="B30" s="727"/>
      <c r="C30" s="641" t="s">
        <v>173</v>
      </c>
      <c r="D30" s="642"/>
      <c r="E30" s="642"/>
      <c r="F30" s="643"/>
      <c r="G30" s="602"/>
      <c r="H30" s="602"/>
      <c r="I30" s="602"/>
      <c r="J30" s="503"/>
      <c r="K30" s="603"/>
      <c r="L30" s="503"/>
      <c r="M30" s="603"/>
      <c r="N30" s="603"/>
      <c r="O30" s="603"/>
      <c r="P30" s="604">
        <v>2</v>
      </c>
      <c r="Q30" s="478">
        <f t="shared" si="1"/>
        <v>2</v>
      </c>
      <c r="R30" s="605">
        <f t="shared" si="5"/>
        <v>1.3245033112582782</v>
      </c>
      <c r="S30" s="457">
        <f t="shared" si="6"/>
        <v>1.4084507042253522</v>
      </c>
      <c r="T30" s="309">
        <f t="shared" si="9"/>
        <v>2</v>
      </c>
      <c r="U30" s="644">
        <f t="shared" si="4"/>
        <v>3.1746031746031744</v>
      </c>
      <c r="V30" s="645">
        <f t="shared" si="7"/>
        <v>3.5714285714285712</v>
      </c>
      <c r="W30" s="401"/>
    </row>
    <row r="31" spans="1:23" ht="15" customHeight="1" x14ac:dyDescent="0.15">
      <c r="A31" s="3"/>
      <c r="B31" s="727"/>
      <c r="C31" s="641" t="s">
        <v>174</v>
      </c>
      <c r="D31" s="642"/>
      <c r="E31" s="642"/>
      <c r="F31" s="643"/>
      <c r="G31" s="602"/>
      <c r="H31" s="602">
        <v>1</v>
      </c>
      <c r="I31" s="602"/>
      <c r="J31" s="503"/>
      <c r="K31" s="603"/>
      <c r="L31" s="503"/>
      <c r="M31" s="603"/>
      <c r="N31" s="603"/>
      <c r="O31" s="603"/>
      <c r="P31" s="604"/>
      <c r="Q31" s="478">
        <f t="shared" si="1"/>
        <v>1</v>
      </c>
      <c r="R31" s="605">
        <f t="shared" si="5"/>
        <v>0.66225165562913912</v>
      </c>
      <c r="S31" s="457">
        <f t="shared" si="6"/>
        <v>0.70422535211267612</v>
      </c>
      <c r="T31" s="309">
        <f t="shared" si="9"/>
        <v>0</v>
      </c>
      <c r="U31" s="508">
        <f t="shared" si="4"/>
        <v>0</v>
      </c>
      <c r="V31" s="606">
        <f t="shared" si="7"/>
        <v>0</v>
      </c>
      <c r="W31" s="401"/>
    </row>
    <row r="32" spans="1:23" ht="15" customHeight="1" x14ac:dyDescent="0.15">
      <c r="A32" s="3"/>
      <c r="B32" s="727"/>
      <c r="C32" s="641" t="s">
        <v>175</v>
      </c>
      <c r="D32" s="642"/>
      <c r="E32" s="642"/>
      <c r="F32" s="643"/>
      <c r="G32" s="602"/>
      <c r="H32" s="602"/>
      <c r="I32" s="602"/>
      <c r="J32" s="503"/>
      <c r="K32" s="603"/>
      <c r="L32" s="503"/>
      <c r="M32" s="603"/>
      <c r="N32" s="603"/>
      <c r="O32" s="603"/>
      <c r="P32" s="604"/>
      <c r="Q32" s="309">
        <f t="shared" si="1"/>
        <v>0</v>
      </c>
      <c r="R32" s="605">
        <f t="shared" si="5"/>
        <v>0</v>
      </c>
      <c r="S32" s="457">
        <f t="shared" si="6"/>
        <v>0</v>
      </c>
      <c r="T32" s="309">
        <f t="shared" si="9"/>
        <v>0</v>
      </c>
      <c r="U32" s="644">
        <f t="shared" si="4"/>
        <v>0</v>
      </c>
      <c r="V32" s="645">
        <f t="shared" si="7"/>
        <v>0</v>
      </c>
      <c r="W32" s="401"/>
    </row>
    <row r="33" spans="1:23" ht="15" customHeight="1" x14ac:dyDescent="0.15">
      <c r="A33" s="3"/>
      <c r="B33" s="727"/>
      <c r="C33" s="641" t="s">
        <v>71</v>
      </c>
      <c r="D33" s="642"/>
      <c r="E33" s="642"/>
      <c r="F33" s="643"/>
      <c r="G33" s="602"/>
      <c r="H33" s="602">
        <v>1</v>
      </c>
      <c r="I33" s="602"/>
      <c r="J33" s="503"/>
      <c r="K33" s="603">
        <v>1</v>
      </c>
      <c r="L33" s="503"/>
      <c r="M33" s="603">
        <v>1</v>
      </c>
      <c r="N33" s="603"/>
      <c r="O33" s="603"/>
      <c r="P33" s="604"/>
      <c r="Q33" s="309">
        <f t="shared" si="1"/>
        <v>3</v>
      </c>
      <c r="R33" s="605">
        <f t="shared" si="5"/>
        <v>1.9867549668874174</v>
      </c>
      <c r="S33" s="457">
        <f t="shared" si="6"/>
        <v>2.112676056338028</v>
      </c>
      <c r="T33" s="309">
        <f t="shared" si="9"/>
        <v>1</v>
      </c>
      <c r="U33" s="508">
        <f t="shared" si="4"/>
        <v>1.5873015873015872</v>
      </c>
      <c r="V33" s="606">
        <f t="shared" si="7"/>
        <v>1.7857142857142856</v>
      </c>
      <c r="W33" s="401"/>
    </row>
    <row r="34" spans="1:23" ht="15" customHeight="1" thickBot="1" x14ac:dyDescent="0.2">
      <c r="A34" s="3"/>
      <c r="B34" s="728"/>
      <c r="C34" s="433" t="s">
        <v>74</v>
      </c>
      <c r="D34" s="646"/>
      <c r="E34" s="646"/>
      <c r="F34" s="647"/>
      <c r="G34" s="648">
        <v>1</v>
      </c>
      <c r="H34" s="648"/>
      <c r="I34" s="648"/>
      <c r="J34" s="649">
        <v>1</v>
      </c>
      <c r="K34" s="650"/>
      <c r="L34" s="649"/>
      <c r="M34" s="650"/>
      <c r="N34" s="650">
        <v>2</v>
      </c>
      <c r="O34" s="650">
        <v>3</v>
      </c>
      <c r="P34" s="651">
        <v>2</v>
      </c>
      <c r="Q34" s="527">
        <f t="shared" si="1"/>
        <v>9</v>
      </c>
      <c r="R34" s="652">
        <f t="shared" si="5"/>
        <v>5.9602649006622519</v>
      </c>
      <c r="S34" s="653" t="s">
        <v>53</v>
      </c>
      <c r="T34" s="527">
        <f t="shared" si="9"/>
        <v>7</v>
      </c>
      <c r="U34" s="654">
        <f t="shared" si="4"/>
        <v>11.111111111111111</v>
      </c>
      <c r="V34" s="319" t="s">
        <v>53</v>
      </c>
    </row>
    <row r="35" spans="1:23" ht="7.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</sheetData>
  <mergeCells count="31">
    <mergeCell ref="E19:F19"/>
    <mergeCell ref="E20:F20"/>
    <mergeCell ref="T3:V3"/>
    <mergeCell ref="B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5:F5"/>
    <mergeCell ref="B6:F6"/>
    <mergeCell ref="B7:B34"/>
    <mergeCell ref="C7:F7"/>
    <mergeCell ref="C8:F8"/>
    <mergeCell ref="D9:D11"/>
    <mergeCell ref="E9:F9"/>
    <mergeCell ref="E10:F10"/>
    <mergeCell ref="E11:F11"/>
    <mergeCell ref="D12:F12"/>
    <mergeCell ref="D21:F21"/>
    <mergeCell ref="D22:F22"/>
    <mergeCell ref="C23:F23"/>
    <mergeCell ref="D13:F13"/>
    <mergeCell ref="C14:F14"/>
    <mergeCell ref="D15:D20"/>
    <mergeCell ref="E15:E18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9DD6-865F-4791-99A1-DAF57629A767}">
  <dimension ref="A1"/>
  <sheetViews>
    <sheetView topLeftCell="A13" zoomScale="70" zoomScaleNormal="70" workbookViewId="0">
      <selection activeCell="AE24" sqref="AE24"/>
    </sheetView>
  </sheetViews>
  <sheetFormatPr defaultRowHeight="10.8" x14ac:dyDescent="0.15"/>
  <sheetData/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230C6-6D79-480B-BDE5-06CAF67A7591}">
  <dimension ref="B1:M70"/>
  <sheetViews>
    <sheetView showGridLines="0" showZeros="0" tabSelected="1" view="pageBreakPreview" zoomScale="70" zoomScaleNormal="100" zoomScaleSheetLayoutView="70" workbookViewId="0">
      <selection activeCell="M16" sqref="M16"/>
    </sheetView>
  </sheetViews>
  <sheetFormatPr defaultColWidth="9.375" defaultRowHeight="10.8" x14ac:dyDescent="0.15"/>
  <cols>
    <col min="1" max="1" width="3.375" style="3" customWidth="1"/>
    <col min="2" max="2" width="13.875" style="3" customWidth="1"/>
    <col min="3" max="3" width="7.5" style="3" customWidth="1"/>
    <col min="4" max="5" width="12.125" style="4" customWidth="1"/>
    <col min="6" max="6" width="12.125" style="3" customWidth="1"/>
    <col min="7" max="7" width="15.5" style="3" customWidth="1"/>
    <col min="8" max="8" width="7.5" style="5" customWidth="1"/>
    <col min="9" max="9" width="1.375" style="3" customWidth="1"/>
    <col min="10" max="10" width="9.375" style="3"/>
    <col min="11" max="11" width="2.5" style="3" customWidth="1"/>
    <col min="12" max="12" width="12.625" style="3" bestFit="1" customWidth="1"/>
    <col min="13" max="13" width="36" style="3" customWidth="1"/>
    <col min="14" max="16384" width="9.375" style="3"/>
  </cols>
  <sheetData>
    <row r="1" spans="2:10" ht="3.75" customHeight="1" x14ac:dyDescent="0.15"/>
    <row r="2" spans="2:10" ht="10.5" customHeight="1" thickBot="1" x14ac:dyDescent="0.2">
      <c r="B2" s="6" t="s">
        <v>3</v>
      </c>
    </row>
    <row r="3" spans="2:10" s="12" customFormat="1" ht="13.5" customHeight="1" thickBot="1" x14ac:dyDescent="0.2">
      <c r="B3" s="7" t="s">
        <v>0</v>
      </c>
      <c r="C3" s="8" t="s">
        <v>2</v>
      </c>
      <c r="D3" s="9" t="s">
        <v>4</v>
      </c>
      <c r="E3" s="9" t="s">
        <v>1</v>
      </c>
      <c r="F3" s="10" t="s">
        <v>5</v>
      </c>
      <c r="G3" s="10" t="s">
        <v>6</v>
      </c>
      <c r="H3" s="11" t="s">
        <v>7</v>
      </c>
    </row>
    <row r="4" spans="2:10" s="12" customFormat="1" ht="13.5" customHeight="1" thickTop="1" x14ac:dyDescent="0.15">
      <c r="B4" s="13" t="s">
        <v>8</v>
      </c>
      <c r="C4" s="14">
        <v>19.683333333333334</v>
      </c>
      <c r="D4" s="15">
        <v>2341.2884615384614</v>
      </c>
      <c r="E4" s="15">
        <v>725</v>
      </c>
      <c r="F4" s="16">
        <v>0.15</v>
      </c>
      <c r="G4" s="15">
        <v>36.332622997514129</v>
      </c>
      <c r="H4" s="17"/>
    </row>
    <row r="5" spans="2:10" s="12" customFormat="1" ht="13.5" customHeight="1" x14ac:dyDescent="0.15">
      <c r="B5" s="18" t="s">
        <v>9</v>
      </c>
      <c r="C5" s="19">
        <v>15.1</v>
      </c>
      <c r="D5" s="20">
        <v>794.1</v>
      </c>
      <c r="E5" s="20">
        <v>315.5</v>
      </c>
      <c r="F5" s="21"/>
      <c r="G5" s="20">
        <v>19.412662793347003</v>
      </c>
      <c r="H5" s="22"/>
    </row>
    <row r="6" spans="2:10" s="12" customFormat="1" ht="13.5" customHeight="1" thickBot="1" x14ac:dyDescent="0.2">
      <c r="B6" s="23" t="s">
        <v>10</v>
      </c>
      <c r="C6" s="24">
        <v>12.6</v>
      </c>
      <c r="D6" s="25">
        <v>734.2</v>
      </c>
      <c r="E6" s="25">
        <v>248.6</v>
      </c>
      <c r="F6" s="26">
        <v>0</v>
      </c>
      <c r="G6" s="27">
        <v>18.48884939621782</v>
      </c>
      <c r="H6" s="28"/>
    </row>
    <row r="7" spans="2:10" s="12" customFormat="1" ht="13.5" customHeight="1" thickTop="1" thickBot="1" x14ac:dyDescent="0.2">
      <c r="B7" s="29" t="s">
        <v>11</v>
      </c>
      <c r="C7" s="30">
        <v>1181</v>
      </c>
      <c r="D7" s="31">
        <v>121747</v>
      </c>
      <c r="E7" s="31">
        <v>43500</v>
      </c>
      <c r="F7" s="31">
        <v>9</v>
      </c>
      <c r="G7" s="31">
        <v>2179.9573798508477</v>
      </c>
      <c r="H7" s="32"/>
    </row>
    <row r="8" spans="2:10" ht="10.5" customHeight="1" x14ac:dyDescent="0.15">
      <c r="B8" s="18" t="s">
        <v>12</v>
      </c>
      <c r="C8" s="33">
        <v>20</v>
      </c>
      <c r="D8" s="34"/>
      <c r="E8" s="34">
        <v>426</v>
      </c>
      <c r="F8" s="34">
        <v>0</v>
      </c>
      <c r="G8" s="20">
        <v>21.3</v>
      </c>
      <c r="H8" s="35">
        <v>18.600000000000001</v>
      </c>
      <c r="J8" s="12"/>
    </row>
    <row r="9" spans="2:10" ht="10.5" customHeight="1" x14ac:dyDescent="0.15">
      <c r="B9" s="36">
        <v>40</v>
      </c>
      <c r="C9" s="33">
        <v>14</v>
      </c>
      <c r="D9" s="34"/>
      <c r="E9" s="34">
        <v>1253</v>
      </c>
      <c r="F9" s="34">
        <v>1</v>
      </c>
      <c r="G9" s="20">
        <v>89.5</v>
      </c>
      <c r="H9" s="35">
        <v>43.8</v>
      </c>
      <c r="J9" s="12"/>
    </row>
    <row r="10" spans="2:10" ht="10.5" customHeight="1" x14ac:dyDescent="0.15">
      <c r="B10" s="36">
        <v>41</v>
      </c>
      <c r="C10" s="33">
        <v>13</v>
      </c>
      <c r="D10" s="34"/>
      <c r="E10" s="34">
        <v>236</v>
      </c>
      <c r="F10" s="34">
        <v>0</v>
      </c>
      <c r="G10" s="20">
        <v>18.153846153846153</v>
      </c>
      <c r="H10" s="35">
        <v>25.3</v>
      </c>
      <c r="J10" s="12"/>
    </row>
    <row r="11" spans="2:10" ht="10.5" customHeight="1" x14ac:dyDescent="0.15">
      <c r="B11" s="36">
        <v>42</v>
      </c>
      <c r="C11" s="33">
        <v>20</v>
      </c>
      <c r="D11" s="34"/>
      <c r="E11" s="34">
        <v>709</v>
      </c>
      <c r="F11" s="34">
        <v>1</v>
      </c>
      <c r="G11" s="20">
        <v>35.450000000000003</v>
      </c>
      <c r="H11" s="35">
        <v>73.7</v>
      </c>
      <c r="J11" s="12"/>
    </row>
    <row r="12" spans="2:10" ht="10.5" customHeight="1" x14ac:dyDescent="0.15">
      <c r="B12" s="36">
        <v>43</v>
      </c>
      <c r="C12" s="33">
        <v>11</v>
      </c>
      <c r="D12" s="34"/>
      <c r="E12" s="34">
        <v>392</v>
      </c>
      <c r="F12" s="34">
        <v>0</v>
      </c>
      <c r="G12" s="20">
        <v>35.636363636363633</v>
      </c>
      <c r="H12" s="35">
        <v>13.8</v>
      </c>
      <c r="J12" s="12"/>
    </row>
    <row r="13" spans="2:10" ht="10.5" customHeight="1" x14ac:dyDescent="0.15">
      <c r="B13" s="36">
        <v>44</v>
      </c>
      <c r="C13" s="33">
        <v>20</v>
      </c>
      <c r="D13" s="34"/>
      <c r="E13" s="34">
        <v>507</v>
      </c>
      <c r="F13" s="34">
        <v>0</v>
      </c>
      <c r="G13" s="20">
        <v>25.35</v>
      </c>
      <c r="H13" s="35">
        <v>41.2</v>
      </c>
      <c r="J13" s="12"/>
    </row>
    <row r="14" spans="2:10" ht="10.5" customHeight="1" x14ac:dyDescent="0.15">
      <c r="B14" s="36">
        <v>45</v>
      </c>
      <c r="C14" s="33">
        <v>24</v>
      </c>
      <c r="D14" s="34"/>
      <c r="E14" s="34">
        <v>797</v>
      </c>
      <c r="F14" s="34">
        <v>3</v>
      </c>
      <c r="G14" s="20">
        <v>33.208333333333336</v>
      </c>
      <c r="H14" s="35">
        <v>22.5</v>
      </c>
      <c r="J14" s="12"/>
    </row>
    <row r="15" spans="2:10" ht="10.5" customHeight="1" x14ac:dyDescent="0.15">
      <c r="B15" s="36">
        <v>46</v>
      </c>
      <c r="C15" s="33">
        <v>27</v>
      </c>
      <c r="D15" s="34"/>
      <c r="E15" s="34">
        <v>772</v>
      </c>
      <c r="F15" s="34">
        <v>0</v>
      </c>
      <c r="G15" s="20">
        <v>28.592592592592592</v>
      </c>
      <c r="H15" s="35">
        <v>29.1</v>
      </c>
      <c r="J15" s="12"/>
    </row>
    <row r="16" spans="2:10" ht="10.5" customHeight="1" x14ac:dyDescent="0.15">
      <c r="B16" s="36">
        <v>47</v>
      </c>
      <c r="C16" s="33">
        <v>19</v>
      </c>
      <c r="D16" s="34">
        <v>1010</v>
      </c>
      <c r="E16" s="34">
        <v>527</v>
      </c>
      <c r="F16" s="34">
        <v>0</v>
      </c>
      <c r="G16" s="20">
        <v>27.736842105263158</v>
      </c>
      <c r="H16" s="35">
        <v>45.3</v>
      </c>
      <c r="J16" s="12"/>
    </row>
    <row r="17" spans="2:10" ht="10.5" customHeight="1" x14ac:dyDescent="0.15">
      <c r="B17" s="36">
        <v>48</v>
      </c>
      <c r="C17" s="33">
        <v>32</v>
      </c>
      <c r="D17" s="34">
        <v>3596</v>
      </c>
      <c r="E17" s="34">
        <v>566</v>
      </c>
      <c r="F17" s="34">
        <v>1</v>
      </c>
      <c r="G17" s="20">
        <v>17.6875</v>
      </c>
      <c r="H17" s="35">
        <v>43.4</v>
      </c>
      <c r="J17" s="12"/>
    </row>
    <row r="18" spans="2:10" ht="10.5" customHeight="1" x14ac:dyDescent="0.15">
      <c r="B18" s="36">
        <v>49</v>
      </c>
      <c r="C18" s="33">
        <v>26</v>
      </c>
      <c r="D18" s="34">
        <v>2328</v>
      </c>
      <c r="E18" s="34">
        <v>646</v>
      </c>
      <c r="F18" s="34">
        <v>0</v>
      </c>
      <c r="G18" s="20">
        <v>24.846153846153847</v>
      </c>
      <c r="H18" s="35">
        <v>29.3</v>
      </c>
      <c r="J18" s="12"/>
    </row>
    <row r="19" spans="2:10" ht="10.5" customHeight="1" x14ac:dyDescent="0.15">
      <c r="B19" s="36">
        <v>50</v>
      </c>
      <c r="C19" s="33">
        <v>40</v>
      </c>
      <c r="D19" s="34">
        <v>9009</v>
      </c>
      <c r="E19" s="34">
        <v>1561</v>
      </c>
      <c r="F19" s="34">
        <v>0</v>
      </c>
      <c r="G19" s="20">
        <v>39.024999999999999</v>
      </c>
      <c r="H19" s="35">
        <v>31</v>
      </c>
      <c r="J19" s="12"/>
    </row>
    <row r="20" spans="2:10" ht="10.5" customHeight="1" x14ac:dyDescent="0.15">
      <c r="B20" s="36">
        <v>51</v>
      </c>
      <c r="C20" s="33">
        <v>14</v>
      </c>
      <c r="D20" s="34">
        <v>1077</v>
      </c>
      <c r="E20" s="34">
        <v>145</v>
      </c>
      <c r="F20" s="34">
        <v>0</v>
      </c>
      <c r="G20" s="20">
        <v>10.357142857142858</v>
      </c>
      <c r="H20" s="35">
        <v>35</v>
      </c>
      <c r="J20" s="12"/>
    </row>
    <row r="21" spans="2:10" ht="10.5" customHeight="1" x14ac:dyDescent="0.15">
      <c r="B21" s="36">
        <v>52</v>
      </c>
      <c r="C21" s="33">
        <v>26</v>
      </c>
      <c r="D21" s="34">
        <v>1864</v>
      </c>
      <c r="E21" s="34">
        <v>907</v>
      </c>
      <c r="F21" s="34">
        <v>0</v>
      </c>
      <c r="G21" s="20">
        <v>34.884615384615387</v>
      </c>
      <c r="H21" s="35">
        <v>83.6</v>
      </c>
      <c r="J21" s="12"/>
    </row>
    <row r="22" spans="2:10" ht="10.5" customHeight="1" x14ac:dyDescent="0.15">
      <c r="B22" s="36">
        <v>53</v>
      </c>
      <c r="C22" s="33">
        <v>34</v>
      </c>
      <c r="D22" s="34">
        <v>5698</v>
      </c>
      <c r="E22" s="34">
        <v>684</v>
      </c>
      <c r="F22" s="34">
        <v>1</v>
      </c>
      <c r="G22" s="20">
        <v>20.117647058823529</v>
      </c>
      <c r="H22" s="35">
        <v>7.7</v>
      </c>
      <c r="J22" s="12"/>
    </row>
    <row r="23" spans="2:10" ht="10.5" customHeight="1" x14ac:dyDescent="0.15">
      <c r="B23" s="36">
        <v>54</v>
      </c>
      <c r="C23" s="33">
        <v>40</v>
      </c>
      <c r="D23" s="34">
        <v>1866</v>
      </c>
      <c r="E23" s="34">
        <v>572</v>
      </c>
      <c r="F23" s="34">
        <v>0</v>
      </c>
      <c r="G23" s="20">
        <v>14.3</v>
      </c>
      <c r="H23" s="35">
        <v>47.5</v>
      </c>
      <c r="J23" s="12"/>
    </row>
    <row r="24" spans="2:10" ht="10.5" customHeight="1" x14ac:dyDescent="0.15">
      <c r="B24" s="36">
        <v>55</v>
      </c>
      <c r="C24" s="33">
        <v>30</v>
      </c>
      <c r="D24" s="34">
        <v>1850</v>
      </c>
      <c r="E24" s="34">
        <v>597</v>
      </c>
      <c r="F24" s="34">
        <v>0</v>
      </c>
      <c r="G24" s="20">
        <v>19.899999999999999</v>
      </c>
      <c r="H24" s="35">
        <v>35.5</v>
      </c>
      <c r="J24" s="12"/>
    </row>
    <row r="25" spans="2:10" ht="10.5" customHeight="1" x14ac:dyDescent="0.15">
      <c r="B25" s="36">
        <v>56</v>
      </c>
      <c r="C25" s="33">
        <v>34</v>
      </c>
      <c r="D25" s="34">
        <v>2401</v>
      </c>
      <c r="E25" s="34">
        <v>916</v>
      </c>
      <c r="F25" s="34">
        <v>0</v>
      </c>
      <c r="G25" s="20">
        <v>26.941176470588236</v>
      </c>
      <c r="H25" s="35">
        <v>29.4</v>
      </c>
      <c r="J25" s="12"/>
    </row>
    <row r="26" spans="2:10" ht="10.5" customHeight="1" x14ac:dyDescent="0.15">
      <c r="B26" s="36">
        <v>57</v>
      </c>
      <c r="C26" s="33">
        <v>20</v>
      </c>
      <c r="D26" s="34">
        <v>1427</v>
      </c>
      <c r="E26" s="34">
        <v>714</v>
      </c>
      <c r="F26" s="34">
        <v>0</v>
      </c>
      <c r="G26" s="20">
        <v>35.700000000000003</v>
      </c>
      <c r="H26" s="35">
        <v>30.4</v>
      </c>
      <c r="J26" s="12"/>
    </row>
    <row r="27" spans="2:10" ht="10.5" customHeight="1" x14ac:dyDescent="0.15">
      <c r="B27" s="36">
        <v>58</v>
      </c>
      <c r="C27" s="33">
        <v>28</v>
      </c>
      <c r="D27" s="34">
        <v>13909</v>
      </c>
      <c r="E27" s="34">
        <v>5690</v>
      </c>
      <c r="F27" s="34">
        <v>0</v>
      </c>
      <c r="G27" s="20">
        <v>203.21428571428572</v>
      </c>
      <c r="H27" s="35">
        <v>46.4</v>
      </c>
      <c r="J27" s="12"/>
    </row>
    <row r="28" spans="2:10" ht="10.5" customHeight="1" x14ac:dyDescent="0.15">
      <c r="B28" s="36">
        <v>59</v>
      </c>
      <c r="C28" s="33">
        <v>20</v>
      </c>
      <c r="D28" s="34">
        <v>698</v>
      </c>
      <c r="E28" s="34">
        <v>219</v>
      </c>
      <c r="F28" s="34">
        <v>0</v>
      </c>
      <c r="G28" s="20">
        <v>10.95</v>
      </c>
      <c r="H28" s="35">
        <v>35.9</v>
      </c>
      <c r="J28" s="12"/>
    </row>
    <row r="29" spans="2:10" ht="10.5" customHeight="1" x14ac:dyDescent="0.15">
      <c r="B29" s="36">
        <v>60</v>
      </c>
      <c r="C29" s="33">
        <v>20</v>
      </c>
      <c r="D29" s="34">
        <v>1775</v>
      </c>
      <c r="E29" s="34">
        <v>442</v>
      </c>
      <c r="F29" s="34">
        <v>0</v>
      </c>
      <c r="G29" s="20">
        <v>22.1</v>
      </c>
      <c r="H29" s="35">
        <v>284.39999999999998</v>
      </c>
      <c r="J29" s="12"/>
    </row>
    <row r="30" spans="2:10" ht="10.5" customHeight="1" x14ac:dyDescent="0.15">
      <c r="B30" s="36">
        <v>61</v>
      </c>
      <c r="C30" s="33">
        <v>14</v>
      </c>
      <c r="D30" s="34">
        <v>1540</v>
      </c>
      <c r="E30" s="34">
        <v>410</v>
      </c>
      <c r="F30" s="34">
        <v>0</v>
      </c>
      <c r="G30" s="20">
        <v>29.285714285714285</v>
      </c>
      <c r="H30" s="35">
        <v>10.9</v>
      </c>
      <c r="J30" s="12"/>
    </row>
    <row r="31" spans="2:10" ht="10.5" customHeight="1" x14ac:dyDescent="0.15">
      <c r="B31" s="36">
        <v>62</v>
      </c>
      <c r="C31" s="33">
        <v>23</v>
      </c>
      <c r="D31" s="34">
        <v>2656</v>
      </c>
      <c r="E31" s="34">
        <v>1012</v>
      </c>
      <c r="F31" s="34">
        <v>0</v>
      </c>
      <c r="G31" s="20">
        <v>44</v>
      </c>
      <c r="H31" s="35">
        <v>21.8</v>
      </c>
      <c r="J31" s="12"/>
    </row>
    <row r="32" spans="2:10" ht="10.5" customHeight="1" x14ac:dyDescent="0.15">
      <c r="B32" s="36">
        <v>63</v>
      </c>
      <c r="C32" s="33">
        <v>19</v>
      </c>
      <c r="D32" s="34">
        <v>2546</v>
      </c>
      <c r="E32" s="34">
        <v>651</v>
      </c>
      <c r="F32" s="34">
        <v>1</v>
      </c>
      <c r="G32" s="20">
        <v>34.263157894736842</v>
      </c>
      <c r="H32" s="35">
        <v>20.100000000000001</v>
      </c>
      <c r="J32" s="12"/>
    </row>
    <row r="33" spans="2:10" ht="10.5" customHeight="1" x14ac:dyDescent="0.15">
      <c r="B33" s="18" t="s">
        <v>13</v>
      </c>
      <c r="C33" s="33">
        <v>22</v>
      </c>
      <c r="D33" s="34">
        <v>2332</v>
      </c>
      <c r="E33" s="34">
        <v>733</v>
      </c>
      <c r="F33" s="34">
        <v>0</v>
      </c>
      <c r="G33" s="20">
        <v>33.31818181818182</v>
      </c>
      <c r="H33" s="35">
        <v>49.5</v>
      </c>
      <c r="J33" s="12"/>
    </row>
    <row r="34" spans="2:10" ht="10.5" customHeight="1" x14ac:dyDescent="0.15">
      <c r="B34" s="37">
        <v>2</v>
      </c>
      <c r="C34" s="33">
        <v>18</v>
      </c>
      <c r="D34" s="34">
        <v>1311</v>
      </c>
      <c r="E34" s="34">
        <v>484</v>
      </c>
      <c r="F34" s="34">
        <v>0</v>
      </c>
      <c r="G34" s="20">
        <v>26.888888888888889</v>
      </c>
      <c r="H34" s="35">
        <v>31.7</v>
      </c>
      <c r="J34" s="12"/>
    </row>
    <row r="35" spans="2:10" ht="10.5" customHeight="1" x14ac:dyDescent="0.15">
      <c r="B35" s="18">
        <v>3</v>
      </c>
      <c r="C35" s="33">
        <v>21</v>
      </c>
      <c r="D35" s="34">
        <v>1075</v>
      </c>
      <c r="E35" s="34">
        <v>418</v>
      </c>
      <c r="F35" s="34">
        <v>1</v>
      </c>
      <c r="G35" s="20">
        <v>19.904761904761905</v>
      </c>
      <c r="H35" s="35">
        <v>35.299999999999997</v>
      </c>
      <c r="J35" s="12"/>
    </row>
    <row r="36" spans="2:10" ht="10.5" customHeight="1" x14ac:dyDescent="0.15">
      <c r="B36" s="36">
        <v>4</v>
      </c>
      <c r="C36" s="33">
        <v>12</v>
      </c>
      <c r="D36" s="34">
        <v>737</v>
      </c>
      <c r="E36" s="34">
        <v>367</v>
      </c>
      <c r="F36" s="34">
        <v>0</v>
      </c>
      <c r="G36" s="20">
        <v>30.583333333333332</v>
      </c>
      <c r="H36" s="35">
        <v>23.4</v>
      </c>
      <c r="J36" s="12"/>
    </row>
    <row r="37" spans="2:10" ht="10.5" customHeight="1" x14ac:dyDescent="0.15">
      <c r="B37" s="36">
        <v>5</v>
      </c>
      <c r="C37" s="33">
        <v>15</v>
      </c>
      <c r="D37" s="34">
        <v>8386</v>
      </c>
      <c r="E37" s="34">
        <v>3388</v>
      </c>
      <c r="F37" s="34">
        <v>0</v>
      </c>
      <c r="G37" s="20">
        <v>225.86666666666667</v>
      </c>
      <c r="H37" s="35">
        <v>20.2</v>
      </c>
      <c r="J37" s="12"/>
    </row>
    <row r="38" spans="2:10" ht="10.5" customHeight="1" x14ac:dyDescent="0.15">
      <c r="B38" s="36">
        <v>6</v>
      </c>
      <c r="C38" s="33">
        <v>5</v>
      </c>
      <c r="D38" s="34">
        <v>262</v>
      </c>
      <c r="E38" s="34">
        <v>71</v>
      </c>
      <c r="F38" s="34">
        <v>0</v>
      </c>
      <c r="G38" s="20">
        <v>14.2</v>
      </c>
      <c r="H38" s="35">
        <v>17.600000000000001</v>
      </c>
      <c r="J38" s="12"/>
    </row>
    <row r="39" spans="2:10" ht="10.5" customHeight="1" x14ac:dyDescent="0.15">
      <c r="B39" s="36">
        <v>7</v>
      </c>
      <c r="C39" s="33">
        <v>13</v>
      </c>
      <c r="D39" s="34">
        <v>939</v>
      </c>
      <c r="E39" s="34">
        <v>366</v>
      </c>
      <c r="F39" s="34">
        <v>0</v>
      </c>
      <c r="G39" s="20">
        <v>28.153846153846153</v>
      </c>
      <c r="H39" s="35">
        <v>162.9</v>
      </c>
      <c r="J39" s="12"/>
    </row>
    <row r="40" spans="2:10" ht="10.5" customHeight="1" x14ac:dyDescent="0.15">
      <c r="B40" s="36">
        <v>8</v>
      </c>
      <c r="C40" s="33">
        <v>18</v>
      </c>
      <c r="D40" s="34">
        <v>2745</v>
      </c>
      <c r="E40" s="34">
        <v>1357</v>
      </c>
      <c r="F40" s="34">
        <v>0</v>
      </c>
      <c r="G40" s="20">
        <v>75.388888888888886</v>
      </c>
      <c r="H40" s="35">
        <v>3.4</v>
      </c>
      <c r="J40" s="12"/>
    </row>
    <row r="41" spans="2:10" ht="10.5" customHeight="1" x14ac:dyDescent="0.15">
      <c r="B41" s="36">
        <v>9</v>
      </c>
      <c r="C41" s="33">
        <v>13</v>
      </c>
      <c r="D41" s="34">
        <v>948</v>
      </c>
      <c r="E41" s="34">
        <v>454</v>
      </c>
      <c r="F41" s="34">
        <v>0</v>
      </c>
      <c r="G41" s="20">
        <v>34.92307692307692</v>
      </c>
      <c r="H41" s="35">
        <v>17.5</v>
      </c>
      <c r="J41" s="12"/>
    </row>
    <row r="42" spans="2:10" ht="10.5" customHeight="1" x14ac:dyDescent="0.15">
      <c r="B42" s="36">
        <v>10</v>
      </c>
      <c r="C42" s="33">
        <v>23</v>
      </c>
      <c r="D42" s="34">
        <v>5499</v>
      </c>
      <c r="E42" s="34">
        <v>2348</v>
      </c>
      <c r="F42" s="34">
        <v>0</v>
      </c>
      <c r="G42" s="20">
        <v>102.08695652173913</v>
      </c>
      <c r="H42" s="35">
        <v>64.599999999999994</v>
      </c>
      <c r="J42" s="12"/>
    </row>
    <row r="43" spans="2:10" ht="10.5" customHeight="1" x14ac:dyDescent="0.15">
      <c r="B43" s="36">
        <v>11</v>
      </c>
      <c r="C43" s="33">
        <v>13</v>
      </c>
      <c r="D43" s="34">
        <v>1312</v>
      </c>
      <c r="E43" s="34">
        <v>329</v>
      </c>
      <c r="F43" s="34">
        <v>0</v>
      </c>
      <c r="G43" s="20">
        <v>25.307692307692307</v>
      </c>
      <c r="H43" s="35">
        <v>21.5</v>
      </c>
      <c r="J43" s="12"/>
    </row>
    <row r="44" spans="2:10" ht="10.5" customHeight="1" x14ac:dyDescent="0.15">
      <c r="B44" s="36">
        <v>12</v>
      </c>
      <c r="C44" s="33">
        <v>23</v>
      </c>
      <c r="D44" s="34">
        <v>6372</v>
      </c>
      <c r="E44" s="34">
        <v>276</v>
      </c>
      <c r="F44" s="34">
        <v>0</v>
      </c>
      <c r="G44" s="20">
        <v>12</v>
      </c>
      <c r="H44" s="35">
        <v>111.3</v>
      </c>
      <c r="J44" s="12"/>
    </row>
    <row r="45" spans="2:10" ht="10.5" customHeight="1" x14ac:dyDescent="0.15">
      <c r="B45" s="36">
        <v>13</v>
      </c>
      <c r="C45" s="33">
        <v>19</v>
      </c>
      <c r="D45" s="34">
        <v>6372</v>
      </c>
      <c r="E45" s="34">
        <v>611</v>
      </c>
      <c r="F45" s="34">
        <v>0</v>
      </c>
      <c r="G45" s="20">
        <v>32.157894736842103</v>
      </c>
      <c r="H45" s="35">
        <v>15.6</v>
      </c>
      <c r="J45" s="12"/>
    </row>
    <row r="46" spans="2:10" ht="10.5" customHeight="1" x14ac:dyDescent="0.15">
      <c r="B46" s="38">
        <v>14</v>
      </c>
      <c r="C46" s="39">
        <v>14</v>
      </c>
      <c r="D46" s="40">
        <v>954</v>
      </c>
      <c r="E46" s="40">
        <v>490</v>
      </c>
      <c r="F46" s="34">
        <v>0</v>
      </c>
      <c r="G46" s="20">
        <v>35</v>
      </c>
      <c r="H46" s="41">
        <v>13</v>
      </c>
      <c r="J46" s="12"/>
    </row>
    <row r="47" spans="2:10" ht="10.5" customHeight="1" x14ac:dyDescent="0.15">
      <c r="B47" s="42">
        <v>15</v>
      </c>
      <c r="C47" s="43">
        <v>20</v>
      </c>
      <c r="D47" s="44">
        <v>2215</v>
      </c>
      <c r="E47" s="44">
        <v>778</v>
      </c>
      <c r="F47" s="34">
        <v>0</v>
      </c>
      <c r="G47" s="20">
        <v>38.9</v>
      </c>
      <c r="H47" s="45">
        <v>28.9</v>
      </c>
      <c r="J47" s="12"/>
    </row>
    <row r="48" spans="2:10" ht="10.5" customHeight="1" x14ac:dyDescent="0.15">
      <c r="B48" s="42">
        <v>16</v>
      </c>
      <c r="C48" s="43">
        <v>12</v>
      </c>
      <c r="D48" s="44">
        <v>593</v>
      </c>
      <c r="E48" s="44">
        <v>228</v>
      </c>
      <c r="F48" s="34">
        <v>0</v>
      </c>
      <c r="G48" s="20">
        <v>19</v>
      </c>
      <c r="H48" s="45">
        <v>23.2</v>
      </c>
      <c r="J48" s="12"/>
    </row>
    <row r="49" spans="2:12" ht="10.5" customHeight="1" x14ac:dyDescent="0.15">
      <c r="B49" s="46">
        <v>17</v>
      </c>
      <c r="C49" s="47">
        <v>17</v>
      </c>
      <c r="D49" s="48">
        <v>698</v>
      </c>
      <c r="E49" s="48">
        <v>390</v>
      </c>
      <c r="F49" s="34">
        <v>0</v>
      </c>
      <c r="G49" s="20">
        <v>22.941176470588236</v>
      </c>
      <c r="H49" s="49">
        <v>36.799999999999997</v>
      </c>
      <c r="J49" s="12"/>
      <c r="L49" s="4"/>
    </row>
    <row r="50" spans="2:12" ht="10.5" customHeight="1" x14ac:dyDescent="0.15">
      <c r="B50" s="38">
        <v>18</v>
      </c>
      <c r="C50" s="39">
        <v>16</v>
      </c>
      <c r="D50" s="40">
        <v>1774</v>
      </c>
      <c r="E50" s="40">
        <v>593</v>
      </c>
      <c r="F50" s="34">
        <v>0</v>
      </c>
      <c r="G50" s="50">
        <v>37.0625</v>
      </c>
      <c r="H50" s="41">
        <v>28.2</v>
      </c>
      <c r="J50" s="12"/>
      <c r="L50" s="4"/>
    </row>
    <row r="51" spans="2:12" ht="10.5" customHeight="1" x14ac:dyDescent="0.15">
      <c r="B51" s="42">
        <v>19</v>
      </c>
      <c r="C51" s="43">
        <v>25</v>
      </c>
      <c r="D51" s="44">
        <v>3492</v>
      </c>
      <c r="E51" s="44">
        <v>1249</v>
      </c>
      <c r="F51" s="34">
        <v>0</v>
      </c>
      <c r="G51" s="51">
        <v>49.96</v>
      </c>
      <c r="H51" s="45">
        <v>59.4</v>
      </c>
      <c r="J51" s="12"/>
      <c r="L51" s="4"/>
    </row>
    <row r="52" spans="2:12" ht="10.5" customHeight="1" x14ac:dyDescent="0.15">
      <c r="B52" s="42">
        <v>20</v>
      </c>
      <c r="C52" s="43">
        <v>26</v>
      </c>
      <c r="D52" s="44">
        <v>688</v>
      </c>
      <c r="E52" s="44">
        <v>387</v>
      </c>
      <c r="F52" s="34">
        <v>0</v>
      </c>
      <c r="G52" s="51">
        <v>14.884615384615385</v>
      </c>
      <c r="H52" s="45">
        <v>18.399999999999999</v>
      </c>
      <c r="J52" s="12"/>
      <c r="L52" s="4"/>
    </row>
    <row r="53" spans="2:12" ht="10.5" customHeight="1" x14ac:dyDescent="0.15">
      <c r="B53" s="42">
        <v>21</v>
      </c>
      <c r="C53" s="43">
        <v>19</v>
      </c>
      <c r="D53" s="44">
        <v>1059</v>
      </c>
      <c r="E53" s="44">
        <v>519</v>
      </c>
      <c r="F53" s="34">
        <v>0</v>
      </c>
      <c r="G53" s="51">
        <v>27.315789473684209</v>
      </c>
      <c r="H53" s="45">
        <v>24.8</v>
      </c>
      <c r="J53" s="12"/>
      <c r="L53" s="4"/>
    </row>
    <row r="54" spans="2:12" ht="10.5" customHeight="1" x14ac:dyDescent="0.15">
      <c r="B54" s="42">
        <v>22</v>
      </c>
      <c r="C54" s="43">
        <v>12</v>
      </c>
      <c r="D54" s="44">
        <v>2560</v>
      </c>
      <c r="E54" s="44">
        <v>713</v>
      </c>
      <c r="F54" s="34">
        <v>0</v>
      </c>
      <c r="G54" s="51">
        <v>59.416666666666664</v>
      </c>
      <c r="H54" s="45">
        <v>34.4</v>
      </c>
      <c r="J54" s="12"/>
      <c r="L54" s="4"/>
    </row>
    <row r="55" spans="2:12" ht="10.5" customHeight="1" x14ac:dyDescent="0.15">
      <c r="B55" s="42">
        <v>23</v>
      </c>
      <c r="C55" s="43">
        <v>18</v>
      </c>
      <c r="D55" s="44">
        <v>3085</v>
      </c>
      <c r="E55" s="44">
        <v>1166</v>
      </c>
      <c r="F55" s="34">
        <v>0</v>
      </c>
      <c r="G55" s="51">
        <v>64.777777777777771</v>
      </c>
      <c r="H55" s="45">
        <v>56.5</v>
      </c>
      <c r="J55" s="12"/>
      <c r="L55" s="4"/>
    </row>
    <row r="56" spans="2:12" ht="10.5" customHeight="1" x14ac:dyDescent="0.15">
      <c r="B56" s="42">
        <v>24</v>
      </c>
      <c r="C56" s="43">
        <v>24</v>
      </c>
      <c r="D56" s="44">
        <v>2017</v>
      </c>
      <c r="E56" s="44">
        <v>659</v>
      </c>
      <c r="F56" s="34">
        <v>0</v>
      </c>
      <c r="G56" s="51">
        <v>27.458333333333332</v>
      </c>
      <c r="H56" s="45">
        <v>32.1</v>
      </c>
      <c r="J56" s="12"/>
      <c r="L56" s="4"/>
    </row>
    <row r="57" spans="2:12" ht="10.5" customHeight="1" x14ac:dyDescent="0.15">
      <c r="B57" s="42">
        <v>25</v>
      </c>
      <c r="C57" s="43">
        <v>24</v>
      </c>
      <c r="D57" s="44">
        <v>1131</v>
      </c>
      <c r="E57" s="44">
        <v>620</v>
      </c>
      <c r="F57" s="34">
        <v>0</v>
      </c>
      <c r="G57" s="51">
        <v>25.833333333333332</v>
      </c>
      <c r="H57" s="45">
        <v>30.2</v>
      </c>
      <c r="J57" s="12"/>
      <c r="L57" s="4"/>
    </row>
    <row r="58" spans="2:12" ht="10.5" customHeight="1" x14ac:dyDescent="0.15">
      <c r="B58" s="42">
        <v>26</v>
      </c>
      <c r="C58" s="43">
        <v>14</v>
      </c>
      <c r="D58" s="44">
        <v>403</v>
      </c>
      <c r="E58" s="44">
        <v>165</v>
      </c>
      <c r="F58" s="34">
        <v>0</v>
      </c>
      <c r="G58" s="51">
        <v>11.785714285714286</v>
      </c>
      <c r="H58" s="45">
        <v>8.1</v>
      </c>
      <c r="J58" s="12"/>
      <c r="L58" s="4"/>
    </row>
    <row r="59" spans="2:12" ht="10.5" customHeight="1" x14ac:dyDescent="0.15">
      <c r="B59" s="42">
        <v>27</v>
      </c>
      <c r="C59" s="43">
        <v>25</v>
      </c>
      <c r="D59" s="44">
        <v>1801</v>
      </c>
      <c r="E59" s="44">
        <v>747</v>
      </c>
      <c r="F59" s="34">
        <v>0</v>
      </c>
      <c r="G59" s="51">
        <v>29.88</v>
      </c>
      <c r="H59" s="45">
        <v>36.799999999999997</v>
      </c>
      <c r="J59" s="12"/>
      <c r="L59" s="4"/>
    </row>
    <row r="60" spans="2:12" ht="10.5" customHeight="1" x14ac:dyDescent="0.15">
      <c r="B60" s="46">
        <v>28</v>
      </c>
      <c r="C60" s="47">
        <v>24</v>
      </c>
      <c r="D60" s="20">
        <v>861</v>
      </c>
      <c r="E60" s="20">
        <v>458</v>
      </c>
      <c r="F60" s="34">
        <v>0</v>
      </c>
      <c r="G60" s="20">
        <v>19.083333333333332</v>
      </c>
      <c r="H60" s="52">
        <v>22.6</v>
      </c>
      <c r="J60" s="12"/>
      <c r="L60" s="4"/>
    </row>
    <row r="61" spans="2:12" ht="10.5" customHeight="1" x14ac:dyDescent="0.15">
      <c r="B61" s="42">
        <v>29</v>
      </c>
      <c r="C61" s="43">
        <v>15</v>
      </c>
      <c r="D61" s="51">
        <v>1007</v>
      </c>
      <c r="E61" s="51">
        <v>398</v>
      </c>
      <c r="F61" s="34">
        <v>0</v>
      </c>
      <c r="G61" s="20">
        <v>26.533333333333335</v>
      </c>
      <c r="H61" s="53">
        <v>19.8</v>
      </c>
      <c r="J61" s="12"/>
      <c r="L61" s="4"/>
    </row>
    <row r="62" spans="2:12" ht="10.5" customHeight="1" x14ac:dyDescent="0.15">
      <c r="B62" s="46">
        <v>30</v>
      </c>
      <c r="C62" s="47">
        <v>10</v>
      </c>
      <c r="D62" s="20">
        <v>198</v>
      </c>
      <c r="E62" s="20">
        <v>144</v>
      </c>
      <c r="F62" s="34">
        <v>0</v>
      </c>
      <c r="G62" s="20">
        <v>14.4</v>
      </c>
      <c r="H62" s="52">
        <v>7.2</v>
      </c>
      <c r="J62" s="12"/>
      <c r="L62" s="4"/>
    </row>
    <row r="63" spans="2:12" ht="10.5" customHeight="1" x14ac:dyDescent="0.15">
      <c r="B63" s="54" t="s">
        <v>14</v>
      </c>
      <c r="C63" s="47">
        <v>5</v>
      </c>
      <c r="D63" s="20">
        <v>211</v>
      </c>
      <c r="E63" s="20">
        <v>86</v>
      </c>
      <c r="F63" s="34">
        <v>0</v>
      </c>
      <c r="G63" s="20">
        <v>17.2</v>
      </c>
      <c r="H63" s="52">
        <v>4.3</v>
      </c>
      <c r="J63" s="12"/>
      <c r="L63" s="4"/>
    </row>
    <row r="64" spans="2:12" ht="10.5" customHeight="1" x14ac:dyDescent="0.15">
      <c r="B64" s="18">
        <v>2</v>
      </c>
      <c r="C64" s="33">
        <v>19</v>
      </c>
      <c r="D64" s="55">
        <v>689</v>
      </c>
      <c r="E64" s="55">
        <v>332</v>
      </c>
      <c r="F64" s="34">
        <v>0</v>
      </c>
      <c r="G64" s="20">
        <v>17.473684210526315</v>
      </c>
      <c r="H64" s="52">
        <v>16.8</v>
      </c>
      <c r="J64" s="12"/>
      <c r="L64" s="56"/>
    </row>
    <row r="65" spans="2:13" ht="10.5" customHeight="1" x14ac:dyDescent="0.15">
      <c r="B65" s="54">
        <v>3</v>
      </c>
      <c r="C65" s="47">
        <v>7</v>
      </c>
      <c r="D65" s="20">
        <v>156</v>
      </c>
      <c r="E65" s="20">
        <v>110</v>
      </c>
      <c r="F65" s="34">
        <v>0</v>
      </c>
      <c r="G65" s="20">
        <v>15.714285714285714</v>
      </c>
      <c r="H65" s="57">
        <v>5.6</v>
      </c>
      <c r="J65" s="12"/>
      <c r="L65" s="56"/>
      <c r="M65"/>
    </row>
    <row r="66" spans="2:13" ht="10.5" customHeight="1" x14ac:dyDescent="0.15">
      <c r="B66" s="54">
        <v>4</v>
      </c>
      <c r="C66" s="47">
        <v>11</v>
      </c>
      <c r="D66" s="20">
        <v>277</v>
      </c>
      <c r="E66" s="20">
        <v>185</v>
      </c>
      <c r="F66" s="34">
        <v>0</v>
      </c>
      <c r="G66" s="20">
        <v>16.818181818181817</v>
      </c>
      <c r="H66" s="57">
        <v>9.5</v>
      </c>
      <c r="J66" s="12"/>
      <c r="L66" s="56"/>
    </row>
    <row r="67" spans="2:13" ht="10.5" customHeight="1" thickBot="1" x14ac:dyDescent="0.2">
      <c r="B67" s="58">
        <v>5</v>
      </c>
      <c r="C67" s="59">
        <v>21</v>
      </c>
      <c r="D67" s="60">
        <v>2338</v>
      </c>
      <c r="E67" s="60">
        <v>530</v>
      </c>
      <c r="F67" s="60">
        <v>0</v>
      </c>
      <c r="G67" s="60">
        <v>25.238095238095237</v>
      </c>
      <c r="H67" s="61">
        <v>27.5</v>
      </c>
      <c r="J67" s="12"/>
      <c r="L67" s="56"/>
      <c r="M67" s="62"/>
    </row>
    <row r="68" spans="2:13" ht="10.5" customHeight="1" x14ac:dyDescent="0.15">
      <c r="B68" s="3" t="s">
        <v>15</v>
      </c>
    </row>
    <row r="69" spans="2:13" ht="3.75" customHeight="1" x14ac:dyDescent="0.15"/>
    <row r="70" spans="2:13" x14ac:dyDescent="0.15">
      <c r="L70" s="56"/>
    </row>
  </sheetData>
  <phoneticPr fontId="3"/>
  <pageMargins left="0.78700000000000003" right="0.78700000000000003" top="0.98399999999999999" bottom="0.98399999999999999" header="0.51200000000000001" footer="0.51200000000000001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715F-5C7D-415D-B771-F4C781E37871}">
  <dimension ref="A2:J25"/>
  <sheetViews>
    <sheetView showGridLines="0" showZeros="0" zoomScale="70" zoomScaleNormal="70" zoomScaleSheetLayoutView="130" workbookViewId="0">
      <selection activeCell="AE24" sqref="AE24"/>
    </sheetView>
  </sheetViews>
  <sheetFormatPr defaultRowHeight="10.8" x14ac:dyDescent="0.15"/>
  <cols>
    <col min="1" max="1" width="1" customWidth="1"/>
    <col min="2" max="2" width="8.875" customWidth="1"/>
    <col min="3" max="3" width="12" customWidth="1"/>
    <col min="4" max="4" width="5.875" customWidth="1"/>
    <col min="5" max="5" width="11.375" customWidth="1"/>
    <col min="6" max="6" width="5.875" customWidth="1"/>
    <col min="7" max="7" width="11.375" customWidth="1"/>
    <col min="8" max="8" width="5.5" customWidth="1"/>
    <col min="9" max="9" width="11.375" customWidth="1"/>
    <col min="10" max="10" width="4" customWidth="1"/>
  </cols>
  <sheetData>
    <row r="2" spans="1:10" ht="13.5" customHeight="1" thickBot="1" x14ac:dyDescent="0.2">
      <c r="A2" s="3"/>
      <c r="B2" s="6" t="s">
        <v>16</v>
      </c>
      <c r="C2" s="3"/>
      <c r="D2" s="3"/>
      <c r="E2" s="3"/>
      <c r="F2" s="3"/>
      <c r="G2" s="3"/>
      <c r="H2" s="3"/>
      <c r="I2" s="3"/>
      <c r="J2" s="3"/>
    </row>
    <row r="3" spans="1:10" ht="13.5" customHeight="1" x14ac:dyDescent="0.15">
      <c r="A3" s="3"/>
      <c r="B3" s="684" t="s">
        <v>17</v>
      </c>
      <c r="C3" s="685"/>
      <c r="D3" s="688" t="s">
        <v>18</v>
      </c>
      <c r="E3" s="689"/>
      <c r="F3" s="688" t="s">
        <v>19</v>
      </c>
      <c r="G3" s="689"/>
      <c r="H3" s="689" t="s">
        <v>20</v>
      </c>
      <c r="I3" s="690"/>
      <c r="J3" s="3"/>
    </row>
    <row r="4" spans="1:10" ht="13.5" customHeight="1" thickBot="1" x14ac:dyDescent="0.2">
      <c r="A4" s="3"/>
      <c r="B4" s="686"/>
      <c r="C4" s="687"/>
      <c r="D4" s="63" t="s">
        <v>21</v>
      </c>
      <c r="E4" s="64" t="s">
        <v>22</v>
      </c>
      <c r="F4" s="63" t="s">
        <v>23</v>
      </c>
      <c r="G4" s="64" t="s">
        <v>22</v>
      </c>
      <c r="H4" s="64" t="s">
        <v>23</v>
      </c>
      <c r="I4" s="65" t="s">
        <v>22</v>
      </c>
      <c r="J4" s="3"/>
    </row>
    <row r="5" spans="1:10" ht="13.5" customHeight="1" x14ac:dyDescent="0.15">
      <c r="A5" s="3"/>
      <c r="B5" s="691" t="s">
        <v>24</v>
      </c>
      <c r="C5" s="692"/>
      <c r="D5" s="66">
        <f>D6+D7</f>
        <v>5</v>
      </c>
      <c r="E5" s="67">
        <f t="shared" ref="E5:E21" si="0">D5/$D$21*100</f>
        <v>23.809523809523807</v>
      </c>
      <c r="F5" s="68">
        <f>F6+F7</f>
        <v>169</v>
      </c>
      <c r="G5" s="67">
        <f>F5/$F$21*100</f>
        <v>31.886792452830186</v>
      </c>
      <c r="H5" s="69">
        <f>SUM(H6:H7)</f>
        <v>0</v>
      </c>
      <c r="I5" s="70" t="str">
        <f t="shared" ref="I5:I21" si="1">IF(H5=0,"",H5/$H$21*100)</f>
        <v/>
      </c>
      <c r="J5" s="3"/>
    </row>
    <row r="6" spans="1:10" ht="13.5" customHeight="1" x14ac:dyDescent="0.15">
      <c r="A6" s="3"/>
      <c r="B6" s="71"/>
      <c r="C6" s="72" t="s">
        <v>24</v>
      </c>
      <c r="D6" s="73">
        <v>3</v>
      </c>
      <c r="E6" s="74">
        <f t="shared" si="0"/>
        <v>14.285714285714285</v>
      </c>
      <c r="F6" s="75">
        <v>54</v>
      </c>
      <c r="G6" s="74">
        <f t="shared" ref="G6:G16" si="2">F6/$F$21*100</f>
        <v>10.188679245283019</v>
      </c>
      <c r="H6" s="76"/>
      <c r="I6" s="77" t="str">
        <f t="shared" si="1"/>
        <v/>
      </c>
      <c r="J6" s="3"/>
    </row>
    <row r="7" spans="1:10" ht="13.5" customHeight="1" x14ac:dyDescent="0.15">
      <c r="A7" s="3"/>
      <c r="B7" s="71"/>
      <c r="C7" s="78" t="s">
        <v>25</v>
      </c>
      <c r="D7" s="79">
        <v>2</v>
      </c>
      <c r="E7" s="80">
        <f t="shared" si="0"/>
        <v>9.5238095238095237</v>
      </c>
      <c r="F7" s="81">
        <v>115</v>
      </c>
      <c r="G7" s="80">
        <f t="shared" si="2"/>
        <v>21.69811320754717</v>
      </c>
      <c r="H7" s="82">
        <v>0</v>
      </c>
      <c r="I7" s="83" t="str">
        <f t="shared" si="1"/>
        <v/>
      </c>
      <c r="J7" s="3"/>
    </row>
    <row r="8" spans="1:10" ht="13.5" customHeight="1" x14ac:dyDescent="0.15">
      <c r="A8" s="3"/>
      <c r="B8" s="680" t="s">
        <v>26</v>
      </c>
      <c r="C8" s="681"/>
      <c r="D8" s="84">
        <f>D9+D10</f>
        <v>1</v>
      </c>
      <c r="E8" s="85">
        <f t="shared" si="0"/>
        <v>4.7619047619047619</v>
      </c>
      <c r="F8" s="86">
        <f>F9+F10</f>
        <v>9</v>
      </c>
      <c r="G8" s="85">
        <f>F8/$F$21*100</f>
        <v>1.6981132075471699</v>
      </c>
      <c r="H8" s="87">
        <f>SUM(H9:H10)</f>
        <v>0</v>
      </c>
      <c r="I8" s="88" t="str">
        <f t="shared" si="1"/>
        <v/>
      </c>
      <c r="J8" s="3"/>
    </row>
    <row r="9" spans="1:10" ht="13.5" customHeight="1" x14ac:dyDescent="0.15">
      <c r="A9" s="3"/>
      <c r="B9" s="71"/>
      <c r="C9" s="72" t="s">
        <v>26</v>
      </c>
      <c r="D9" s="73">
        <v>1</v>
      </c>
      <c r="E9" s="74">
        <f t="shared" si="0"/>
        <v>4.7619047619047619</v>
      </c>
      <c r="F9" s="75">
        <v>9</v>
      </c>
      <c r="G9" s="74">
        <f t="shared" si="2"/>
        <v>1.6981132075471699</v>
      </c>
      <c r="H9" s="76">
        <v>0</v>
      </c>
      <c r="I9" s="77" t="str">
        <f t="shared" si="1"/>
        <v/>
      </c>
      <c r="J9" s="3"/>
    </row>
    <row r="10" spans="1:10" ht="13.5" customHeight="1" x14ac:dyDescent="0.15">
      <c r="A10" s="3"/>
      <c r="B10" s="89"/>
      <c r="C10" s="78" t="s">
        <v>27</v>
      </c>
      <c r="D10" s="79"/>
      <c r="E10" s="80">
        <f t="shared" si="0"/>
        <v>0</v>
      </c>
      <c r="F10" s="81"/>
      <c r="G10" s="80">
        <f t="shared" si="2"/>
        <v>0</v>
      </c>
      <c r="H10" s="82">
        <v>0</v>
      </c>
      <c r="I10" s="83" t="str">
        <f t="shared" si="1"/>
        <v/>
      </c>
      <c r="J10" s="3"/>
    </row>
    <row r="11" spans="1:10" ht="13.5" customHeight="1" x14ac:dyDescent="0.15">
      <c r="A11" s="3"/>
      <c r="B11" s="675" t="s">
        <v>28</v>
      </c>
      <c r="C11" s="676"/>
      <c r="D11" s="90">
        <f>D12+D13</f>
        <v>3</v>
      </c>
      <c r="E11" s="91">
        <f t="shared" si="0"/>
        <v>14.285714285714285</v>
      </c>
      <c r="F11" s="92">
        <f>F12+F13</f>
        <v>19</v>
      </c>
      <c r="G11" s="91">
        <f>F11/$F$21*100</f>
        <v>3.5849056603773586</v>
      </c>
      <c r="H11" s="93">
        <v>0</v>
      </c>
      <c r="I11" s="94" t="str">
        <f t="shared" si="1"/>
        <v/>
      </c>
      <c r="J11" s="3"/>
    </row>
    <row r="12" spans="1:10" ht="13.5" customHeight="1" x14ac:dyDescent="0.15">
      <c r="A12" s="3"/>
      <c r="B12" s="71"/>
      <c r="C12" s="95" t="s">
        <v>28</v>
      </c>
      <c r="D12" s="73"/>
      <c r="E12" s="74">
        <f t="shared" si="0"/>
        <v>0</v>
      </c>
      <c r="F12" s="75"/>
      <c r="G12" s="74">
        <f>F12/$F$21*100</f>
        <v>0</v>
      </c>
      <c r="H12" s="76">
        <v>0</v>
      </c>
      <c r="I12" s="77" t="str">
        <f t="shared" si="1"/>
        <v/>
      </c>
      <c r="J12" s="3"/>
    </row>
    <row r="13" spans="1:10" ht="13.5" customHeight="1" x14ac:dyDescent="0.15">
      <c r="A13" s="3"/>
      <c r="B13" s="71"/>
      <c r="C13" s="78" t="s">
        <v>29</v>
      </c>
      <c r="D13" s="79">
        <v>3</v>
      </c>
      <c r="E13" s="80">
        <f t="shared" si="0"/>
        <v>14.285714285714285</v>
      </c>
      <c r="F13" s="81">
        <v>19</v>
      </c>
      <c r="G13" s="80">
        <f>F13/$F$21*100</f>
        <v>3.5849056603773586</v>
      </c>
      <c r="H13" s="82">
        <v>0</v>
      </c>
      <c r="I13" s="83" t="str">
        <f t="shared" si="1"/>
        <v/>
      </c>
      <c r="J13" s="3"/>
    </row>
    <row r="14" spans="1:10" ht="13.5" customHeight="1" x14ac:dyDescent="0.15">
      <c r="A14" s="3"/>
      <c r="B14" s="677" t="s">
        <v>30</v>
      </c>
      <c r="C14" s="678"/>
      <c r="D14" s="96"/>
      <c r="E14" s="97">
        <f t="shared" si="0"/>
        <v>0</v>
      </c>
      <c r="F14" s="98"/>
      <c r="G14" s="97">
        <f t="shared" si="2"/>
        <v>0</v>
      </c>
      <c r="H14" s="99">
        <v>0</v>
      </c>
      <c r="I14" s="100" t="str">
        <f t="shared" si="1"/>
        <v/>
      </c>
      <c r="J14" s="3"/>
    </row>
    <row r="15" spans="1:10" ht="13.5" customHeight="1" x14ac:dyDescent="0.15">
      <c r="A15" s="3"/>
      <c r="B15" s="679" t="s">
        <v>31</v>
      </c>
      <c r="C15" s="678"/>
      <c r="D15" s="96">
        <v>3</v>
      </c>
      <c r="E15" s="97">
        <f t="shared" si="0"/>
        <v>14.285714285714285</v>
      </c>
      <c r="F15" s="98">
        <v>233</v>
      </c>
      <c r="G15" s="97">
        <f>F15/$F$21*100</f>
        <v>43.962264150943398</v>
      </c>
      <c r="H15" s="99">
        <v>0</v>
      </c>
      <c r="I15" s="100" t="str">
        <f t="shared" si="1"/>
        <v/>
      </c>
      <c r="J15" s="3"/>
    </row>
    <row r="16" spans="1:10" ht="13.5" customHeight="1" x14ac:dyDescent="0.15">
      <c r="A16" s="3"/>
      <c r="B16" s="679" t="s">
        <v>32</v>
      </c>
      <c r="C16" s="678"/>
      <c r="D16" s="96">
        <v>1</v>
      </c>
      <c r="E16" s="97">
        <f t="shared" si="0"/>
        <v>4.7619047619047619</v>
      </c>
      <c r="F16" s="98">
        <v>21</v>
      </c>
      <c r="G16" s="97">
        <f t="shared" si="2"/>
        <v>3.9622641509433962</v>
      </c>
      <c r="H16" s="99">
        <v>0</v>
      </c>
      <c r="I16" s="100" t="str">
        <f t="shared" si="1"/>
        <v/>
      </c>
      <c r="J16" s="3"/>
    </row>
    <row r="17" spans="1:10" ht="13.5" customHeight="1" x14ac:dyDescent="0.15">
      <c r="A17" s="3"/>
      <c r="B17" s="680" t="s">
        <v>33</v>
      </c>
      <c r="C17" s="681"/>
      <c r="D17" s="84">
        <f>D18+D19</f>
        <v>2</v>
      </c>
      <c r="E17" s="85">
        <f t="shared" si="0"/>
        <v>9.5238095238095237</v>
      </c>
      <c r="F17" s="86">
        <f>F18+F19</f>
        <v>24</v>
      </c>
      <c r="G17" s="85">
        <f>F17/$F$21*100</f>
        <v>4.5283018867924527</v>
      </c>
      <c r="H17" s="87">
        <f>SUM(H18:H19)</f>
        <v>0</v>
      </c>
      <c r="I17" s="88" t="str">
        <f t="shared" si="1"/>
        <v/>
      </c>
      <c r="J17" s="3"/>
    </row>
    <row r="18" spans="1:10" ht="13.5" customHeight="1" x14ac:dyDescent="0.15">
      <c r="A18" s="3"/>
      <c r="B18" s="71"/>
      <c r="C18" s="72" t="s">
        <v>33</v>
      </c>
      <c r="D18" s="73">
        <v>2</v>
      </c>
      <c r="E18" s="74">
        <f t="shared" si="0"/>
        <v>9.5238095238095237</v>
      </c>
      <c r="F18" s="75">
        <v>24</v>
      </c>
      <c r="G18" s="74">
        <f>F18/$F$21*100</f>
        <v>4.5283018867924527</v>
      </c>
      <c r="H18" s="76">
        <v>0</v>
      </c>
      <c r="I18" s="77" t="str">
        <f t="shared" si="1"/>
        <v/>
      </c>
      <c r="J18" s="3"/>
    </row>
    <row r="19" spans="1:10" ht="13.5" customHeight="1" x14ac:dyDescent="0.15">
      <c r="A19" s="3"/>
      <c r="B19" s="89"/>
      <c r="C19" s="78" t="s">
        <v>34</v>
      </c>
      <c r="D19" s="79">
        <v>0</v>
      </c>
      <c r="E19" s="80">
        <f t="shared" si="0"/>
        <v>0</v>
      </c>
      <c r="F19" s="81"/>
      <c r="G19" s="80">
        <f>F19/$F$21*100</f>
        <v>0</v>
      </c>
      <c r="H19" s="82">
        <v>0</v>
      </c>
      <c r="I19" s="83" t="str">
        <f t="shared" si="1"/>
        <v/>
      </c>
      <c r="J19" s="3"/>
    </row>
    <row r="20" spans="1:10" ht="13.5" customHeight="1" thickBot="1" x14ac:dyDescent="0.2">
      <c r="A20" s="3"/>
      <c r="B20" s="682" t="s">
        <v>35</v>
      </c>
      <c r="C20" s="683"/>
      <c r="D20" s="101">
        <v>6</v>
      </c>
      <c r="E20" s="102">
        <f t="shared" si="0"/>
        <v>28.571428571428569</v>
      </c>
      <c r="F20" s="103">
        <v>55</v>
      </c>
      <c r="G20" s="102">
        <f>F20/$F$21*100</f>
        <v>10.377358490566039</v>
      </c>
      <c r="H20" s="104">
        <v>0</v>
      </c>
      <c r="I20" s="105" t="str">
        <f t="shared" si="1"/>
        <v/>
      </c>
      <c r="J20" s="3"/>
    </row>
    <row r="21" spans="1:10" ht="13.5" customHeight="1" thickBot="1" x14ac:dyDescent="0.2">
      <c r="A21" s="3"/>
      <c r="B21" s="673" t="s">
        <v>36</v>
      </c>
      <c r="C21" s="674"/>
      <c r="D21" s="106">
        <f>SUM(D17,D15:D16,D14:D14,D8,D5,D20,D11)</f>
        <v>21</v>
      </c>
      <c r="E21" s="102">
        <f t="shared" si="0"/>
        <v>100</v>
      </c>
      <c r="F21" s="103">
        <f>SUM(F17,F15:F16,F14:F14,F8,F5,F20,F11)</f>
        <v>530</v>
      </c>
      <c r="G21" s="102">
        <f>F21/$F$21*100</f>
        <v>100</v>
      </c>
      <c r="H21" s="104">
        <f>SUM(H17,H15:H16,H14:H14,H8,H5,H20)</f>
        <v>0</v>
      </c>
      <c r="I21" s="105" t="str">
        <f t="shared" si="1"/>
        <v/>
      </c>
      <c r="J21" s="3"/>
    </row>
    <row r="22" spans="1:10" ht="15" customHeight="1" x14ac:dyDescent="0.15">
      <c r="A22" s="3"/>
      <c r="B22" s="3" t="s">
        <v>37</v>
      </c>
      <c r="C22" s="12"/>
      <c r="D22" s="3"/>
      <c r="E22" s="107"/>
      <c r="F22" s="3"/>
      <c r="G22" s="107"/>
      <c r="H22" s="3"/>
      <c r="I22" s="107"/>
      <c r="J22" s="3"/>
    </row>
    <row r="23" spans="1:10" x14ac:dyDescent="0.15">
      <c r="A23" s="3"/>
      <c r="B23" s="3" t="s">
        <v>38</v>
      </c>
      <c r="C23" s="12"/>
      <c r="D23" s="3"/>
      <c r="E23" s="107"/>
      <c r="F23" s="3"/>
      <c r="G23" s="107"/>
      <c r="H23" s="3"/>
      <c r="I23" s="107"/>
      <c r="J23" s="3"/>
    </row>
    <row r="24" spans="1:10" ht="13.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</sheetData>
  <mergeCells count="13">
    <mergeCell ref="B8:C8"/>
    <mergeCell ref="B3:C4"/>
    <mergeCell ref="D3:E3"/>
    <mergeCell ref="F3:G3"/>
    <mergeCell ref="H3:I3"/>
    <mergeCell ref="B5:C5"/>
    <mergeCell ref="B21:C21"/>
    <mergeCell ref="B11:C11"/>
    <mergeCell ref="B14:C14"/>
    <mergeCell ref="B15:C15"/>
    <mergeCell ref="B16:C16"/>
    <mergeCell ref="B17:C17"/>
    <mergeCell ref="B20:C20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404E-6218-400F-9AD8-C867461E49B9}">
  <dimension ref="B2:R41"/>
  <sheetViews>
    <sheetView showGridLines="0" showZeros="0" zoomScale="70" zoomScaleNormal="70" zoomScaleSheetLayoutView="145" workbookViewId="0">
      <selection activeCell="AE24" sqref="AE24"/>
    </sheetView>
  </sheetViews>
  <sheetFormatPr defaultRowHeight="10.8" x14ac:dyDescent="0.15"/>
  <cols>
    <col min="1" max="1" width="1.125" customWidth="1"/>
    <col min="2" max="2" width="1.5" customWidth="1"/>
    <col min="3" max="3" width="9.5" customWidth="1"/>
    <col min="4" max="4" width="10.875" customWidth="1"/>
    <col min="5" max="16" width="6.375" customWidth="1"/>
    <col min="17" max="17" width="7" bestFit="1" customWidth="1"/>
    <col min="18" max="19" width="1.5" customWidth="1"/>
    <col min="20" max="20" width="4.375" customWidth="1"/>
  </cols>
  <sheetData>
    <row r="2" spans="2:18" ht="15" customHeight="1" thickBot="1" x14ac:dyDescent="0.2">
      <c r="B2" s="3"/>
      <c r="C2" s="6" t="s">
        <v>39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3.5" customHeight="1" x14ac:dyDescent="0.15">
      <c r="B3" s="3"/>
      <c r="C3" s="719" t="s">
        <v>40</v>
      </c>
      <c r="D3" s="685"/>
      <c r="E3" s="717">
        <v>1</v>
      </c>
      <c r="F3" s="702">
        <v>2</v>
      </c>
      <c r="G3" s="702">
        <v>3</v>
      </c>
      <c r="H3" s="702">
        <v>4</v>
      </c>
      <c r="I3" s="702">
        <v>5</v>
      </c>
      <c r="J3" s="702">
        <v>6</v>
      </c>
      <c r="K3" s="702">
        <v>7</v>
      </c>
      <c r="L3" s="702">
        <v>8</v>
      </c>
      <c r="M3" s="702">
        <v>9</v>
      </c>
      <c r="N3" s="702">
        <v>10</v>
      </c>
      <c r="O3" s="702">
        <v>11</v>
      </c>
      <c r="P3" s="704">
        <v>12</v>
      </c>
      <c r="Q3" s="706" t="s">
        <v>36</v>
      </c>
      <c r="R3" s="3"/>
    </row>
    <row r="4" spans="2:18" ht="13.5" customHeight="1" thickBot="1" x14ac:dyDescent="0.2">
      <c r="B4" s="3"/>
      <c r="C4" s="720"/>
      <c r="D4" s="721"/>
      <c r="E4" s="718"/>
      <c r="F4" s="703"/>
      <c r="G4" s="703"/>
      <c r="H4" s="703"/>
      <c r="I4" s="703"/>
      <c r="J4" s="703"/>
      <c r="K4" s="703"/>
      <c r="L4" s="703"/>
      <c r="M4" s="703"/>
      <c r="N4" s="703"/>
      <c r="O4" s="703"/>
      <c r="P4" s="705"/>
      <c r="Q4" s="707"/>
      <c r="R4" s="3"/>
    </row>
    <row r="5" spans="2:18" ht="15" customHeight="1" x14ac:dyDescent="0.15">
      <c r="B5" s="3"/>
      <c r="C5" s="712" t="s">
        <v>18</v>
      </c>
      <c r="D5" s="108" t="s">
        <v>21</v>
      </c>
      <c r="E5" s="109">
        <v>3</v>
      </c>
      <c r="F5" s="110">
        <v>2</v>
      </c>
      <c r="G5" s="111">
        <v>1</v>
      </c>
      <c r="H5" s="111">
        <v>1</v>
      </c>
      <c r="I5" s="111">
        <v>1</v>
      </c>
      <c r="J5" s="111">
        <v>1</v>
      </c>
      <c r="K5" s="111">
        <v>2</v>
      </c>
      <c r="L5" s="111"/>
      <c r="M5" s="111">
        <v>1</v>
      </c>
      <c r="N5" s="112">
        <v>4</v>
      </c>
      <c r="O5" s="110">
        <v>2</v>
      </c>
      <c r="P5" s="113">
        <v>3</v>
      </c>
      <c r="Q5" s="114">
        <f>SUM(E5:P5)</f>
        <v>21</v>
      </c>
      <c r="R5" s="3"/>
    </row>
    <row r="6" spans="2:18" ht="15" customHeight="1" x14ac:dyDescent="0.15">
      <c r="B6" s="3"/>
      <c r="C6" s="695"/>
      <c r="D6" s="115" t="s">
        <v>22</v>
      </c>
      <c r="E6" s="116">
        <f t="shared" ref="E6:Q6" si="0">E5/$Q$5*100</f>
        <v>14.285714285714285</v>
      </c>
      <c r="F6" s="117">
        <f t="shared" si="0"/>
        <v>9.5238095238095237</v>
      </c>
      <c r="G6" s="117">
        <f t="shared" si="0"/>
        <v>4.7619047619047619</v>
      </c>
      <c r="H6" s="117">
        <f t="shared" si="0"/>
        <v>4.7619047619047619</v>
      </c>
      <c r="I6" s="117">
        <f t="shared" si="0"/>
        <v>4.7619047619047619</v>
      </c>
      <c r="J6" s="117">
        <f t="shared" si="0"/>
        <v>4.7619047619047619</v>
      </c>
      <c r="K6" s="117">
        <f t="shared" si="0"/>
        <v>9.5238095238095237</v>
      </c>
      <c r="L6" s="117">
        <f t="shared" si="0"/>
        <v>0</v>
      </c>
      <c r="M6" s="117">
        <f t="shared" si="0"/>
        <v>4.7619047619047619</v>
      </c>
      <c r="N6" s="117">
        <f t="shared" si="0"/>
        <v>19.047619047619047</v>
      </c>
      <c r="O6" s="117">
        <f t="shared" si="0"/>
        <v>9.5238095238095237</v>
      </c>
      <c r="P6" s="118">
        <f t="shared" si="0"/>
        <v>14.285714285714285</v>
      </c>
      <c r="Q6" s="119">
        <f t="shared" si="0"/>
        <v>100</v>
      </c>
      <c r="R6" s="3"/>
    </row>
    <row r="7" spans="2:18" ht="15" customHeight="1" x14ac:dyDescent="0.15">
      <c r="B7" s="3"/>
      <c r="C7" s="693" t="s">
        <v>19</v>
      </c>
      <c r="D7" s="120" t="s">
        <v>23</v>
      </c>
      <c r="E7" s="121">
        <v>25</v>
      </c>
      <c r="F7" s="122">
        <v>23</v>
      </c>
      <c r="G7" s="123">
        <v>16</v>
      </c>
      <c r="H7" s="123">
        <v>210</v>
      </c>
      <c r="I7" s="123">
        <v>83</v>
      </c>
      <c r="J7" s="123">
        <v>1</v>
      </c>
      <c r="K7" s="123">
        <v>18</v>
      </c>
      <c r="L7" s="123"/>
      <c r="M7" s="123">
        <v>52</v>
      </c>
      <c r="N7" s="124">
        <v>25</v>
      </c>
      <c r="O7" s="122">
        <v>32</v>
      </c>
      <c r="P7" s="125">
        <v>45</v>
      </c>
      <c r="Q7" s="126">
        <f>SUM(E7:P7)</f>
        <v>530</v>
      </c>
      <c r="R7" s="3"/>
    </row>
    <row r="8" spans="2:18" ht="15" customHeight="1" thickBot="1" x14ac:dyDescent="0.2">
      <c r="B8" s="3"/>
      <c r="C8" s="699"/>
      <c r="D8" s="127" t="s">
        <v>22</v>
      </c>
      <c r="E8" s="128">
        <f t="shared" ref="E8:Q8" si="1">E7/$Q$7*100</f>
        <v>4.716981132075472</v>
      </c>
      <c r="F8" s="129">
        <f t="shared" si="1"/>
        <v>4.3396226415094334</v>
      </c>
      <c r="G8" s="129">
        <f t="shared" si="1"/>
        <v>3.0188679245283021</v>
      </c>
      <c r="H8" s="129">
        <f t="shared" si="1"/>
        <v>39.622641509433961</v>
      </c>
      <c r="I8" s="129">
        <f t="shared" si="1"/>
        <v>15.660377358490566</v>
      </c>
      <c r="J8" s="129">
        <f t="shared" si="1"/>
        <v>0.18867924528301888</v>
      </c>
      <c r="K8" s="129">
        <f t="shared" si="1"/>
        <v>3.3962264150943398</v>
      </c>
      <c r="L8" s="129">
        <f t="shared" si="1"/>
        <v>0</v>
      </c>
      <c r="M8" s="129">
        <f t="shared" si="1"/>
        <v>9.8113207547169825</v>
      </c>
      <c r="N8" s="129">
        <f t="shared" si="1"/>
        <v>4.716981132075472</v>
      </c>
      <c r="O8" s="129">
        <f t="shared" si="1"/>
        <v>6.0377358490566042</v>
      </c>
      <c r="P8" s="130">
        <f t="shared" si="1"/>
        <v>8.4905660377358494</v>
      </c>
      <c r="Q8" s="131">
        <f t="shared" si="1"/>
        <v>100</v>
      </c>
      <c r="R8" s="3"/>
    </row>
    <row r="9" spans="2:18" ht="13.5" customHeight="1" x14ac:dyDescent="0.1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13.5" customHeight="1" thickBot="1" x14ac:dyDescent="0.2">
      <c r="B10" s="3"/>
      <c r="C10" s="6" t="s">
        <v>41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ht="13.5" customHeight="1" x14ac:dyDescent="0.15">
      <c r="B11" s="3"/>
      <c r="C11" s="713" t="s">
        <v>0</v>
      </c>
      <c r="D11" s="715" t="s">
        <v>42</v>
      </c>
      <c r="E11" s="717">
        <v>1</v>
      </c>
      <c r="F11" s="702">
        <v>2</v>
      </c>
      <c r="G11" s="702">
        <v>3</v>
      </c>
      <c r="H11" s="702">
        <v>4</v>
      </c>
      <c r="I11" s="702">
        <v>5</v>
      </c>
      <c r="J11" s="702">
        <v>6</v>
      </c>
      <c r="K11" s="702">
        <v>7</v>
      </c>
      <c r="L11" s="702">
        <v>8</v>
      </c>
      <c r="M11" s="702">
        <v>9</v>
      </c>
      <c r="N11" s="702">
        <v>10</v>
      </c>
      <c r="O11" s="702">
        <v>11</v>
      </c>
      <c r="P11" s="704">
        <v>12</v>
      </c>
      <c r="Q11" s="706" t="s">
        <v>36</v>
      </c>
      <c r="R11" s="3"/>
    </row>
    <row r="12" spans="2:18" ht="13.5" customHeight="1" thickBot="1" x14ac:dyDescent="0.2">
      <c r="B12" s="3"/>
      <c r="C12" s="714"/>
      <c r="D12" s="716"/>
      <c r="E12" s="718"/>
      <c r="F12" s="703"/>
      <c r="G12" s="703"/>
      <c r="H12" s="703"/>
      <c r="I12" s="703"/>
      <c r="J12" s="703"/>
      <c r="K12" s="703"/>
      <c r="L12" s="703"/>
      <c r="M12" s="703"/>
      <c r="N12" s="703"/>
      <c r="O12" s="703"/>
      <c r="P12" s="705"/>
      <c r="Q12" s="707"/>
      <c r="R12" s="3"/>
    </row>
    <row r="13" spans="2:18" ht="15" customHeight="1" x14ac:dyDescent="0.15">
      <c r="B13" s="3"/>
      <c r="C13" s="708" t="s">
        <v>43</v>
      </c>
      <c r="D13" s="132" t="s">
        <v>44</v>
      </c>
      <c r="E13" s="121">
        <v>1</v>
      </c>
      <c r="F13" s="122">
        <v>3</v>
      </c>
      <c r="G13" s="123">
        <v>1</v>
      </c>
      <c r="H13" s="123">
        <v>1</v>
      </c>
      <c r="I13" s="123">
        <v>2</v>
      </c>
      <c r="J13" s="123"/>
      <c r="K13" s="123">
        <v>1</v>
      </c>
      <c r="L13" s="123"/>
      <c r="M13" s="123">
        <v>1</v>
      </c>
      <c r="N13" s="123">
        <v>2</v>
      </c>
      <c r="O13" s="123"/>
      <c r="P13" s="125">
        <v>2</v>
      </c>
      <c r="Q13" s="133">
        <f t="shared" ref="Q13:Q22" si="2">SUM(E13:P13)</f>
        <v>14</v>
      </c>
      <c r="R13" s="3"/>
    </row>
    <row r="14" spans="2:18" ht="15" customHeight="1" x14ac:dyDescent="0.15">
      <c r="B14" s="3"/>
      <c r="C14" s="709"/>
      <c r="D14" s="134" t="s">
        <v>1</v>
      </c>
      <c r="E14" s="135">
        <v>11</v>
      </c>
      <c r="F14" s="136">
        <v>49</v>
      </c>
      <c r="G14" s="137">
        <v>10</v>
      </c>
      <c r="H14" s="137">
        <v>32</v>
      </c>
      <c r="I14" s="137">
        <v>28</v>
      </c>
      <c r="J14" s="137"/>
      <c r="K14" s="137">
        <v>2</v>
      </c>
      <c r="L14" s="137"/>
      <c r="M14" s="137">
        <v>7</v>
      </c>
      <c r="N14" s="137">
        <v>11</v>
      </c>
      <c r="O14" s="137"/>
      <c r="P14" s="138">
        <v>15</v>
      </c>
      <c r="Q14" s="139">
        <f t="shared" si="2"/>
        <v>165</v>
      </c>
      <c r="R14" s="3"/>
    </row>
    <row r="15" spans="2:18" ht="15" customHeight="1" x14ac:dyDescent="0.15">
      <c r="B15" s="3"/>
      <c r="C15" s="710">
        <v>27</v>
      </c>
      <c r="D15" s="140" t="s">
        <v>44</v>
      </c>
      <c r="E15" s="141">
        <v>3</v>
      </c>
      <c r="F15" s="142">
        <v>4</v>
      </c>
      <c r="G15" s="143">
        <v>4</v>
      </c>
      <c r="H15" s="143">
        <v>0</v>
      </c>
      <c r="I15" s="143">
        <v>1</v>
      </c>
      <c r="J15" s="143">
        <v>2</v>
      </c>
      <c r="K15" s="143">
        <v>2</v>
      </c>
      <c r="L15" s="143">
        <v>3</v>
      </c>
      <c r="M15" s="143">
        <v>0</v>
      </c>
      <c r="N15" s="143">
        <v>1</v>
      </c>
      <c r="O15" s="143">
        <v>2</v>
      </c>
      <c r="P15" s="144">
        <v>3</v>
      </c>
      <c r="Q15" s="145">
        <f t="shared" si="2"/>
        <v>25</v>
      </c>
      <c r="R15" s="3"/>
    </row>
    <row r="16" spans="2:18" ht="15" customHeight="1" x14ac:dyDescent="0.15">
      <c r="B16" s="3"/>
      <c r="C16" s="711"/>
      <c r="D16" s="146" t="s">
        <v>1</v>
      </c>
      <c r="E16" s="147">
        <v>83</v>
      </c>
      <c r="F16" s="148">
        <v>95</v>
      </c>
      <c r="G16" s="149">
        <v>231</v>
      </c>
      <c r="H16" s="149">
        <v>0</v>
      </c>
      <c r="I16" s="149">
        <v>49</v>
      </c>
      <c r="J16" s="149">
        <v>19</v>
      </c>
      <c r="K16" s="149">
        <v>12</v>
      </c>
      <c r="L16" s="149">
        <v>34</v>
      </c>
      <c r="M16" s="149">
        <v>0</v>
      </c>
      <c r="N16" s="149">
        <v>5</v>
      </c>
      <c r="O16" s="149">
        <v>134</v>
      </c>
      <c r="P16" s="150">
        <v>85</v>
      </c>
      <c r="Q16" s="151">
        <f t="shared" si="2"/>
        <v>747</v>
      </c>
      <c r="R16" s="3"/>
    </row>
    <row r="17" spans="2:18" ht="15" customHeight="1" x14ac:dyDescent="0.15">
      <c r="B17" s="3"/>
      <c r="C17" s="710">
        <v>28</v>
      </c>
      <c r="D17" s="132" t="s">
        <v>44</v>
      </c>
      <c r="E17" s="121">
        <v>2</v>
      </c>
      <c r="F17" s="122">
        <v>2</v>
      </c>
      <c r="G17" s="124">
        <v>4</v>
      </c>
      <c r="H17" s="122">
        <v>2</v>
      </c>
      <c r="I17" s="124">
        <v>3</v>
      </c>
      <c r="J17" s="122">
        <v>0</v>
      </c>
      <c r="K17" s="124">
        <v>3</v>
      </c>
      <c r="L17" s="122">
        <v>3</v>
      </c>
      <c r="M17" s="123">
        <v>1</v>
      </c>
      <c r="N17" s="124">
        <v>1</v>
      </c>
      <c r="O17" s="122">
        <v>2</v>
      </c>
      <c r="P17" s="125">
        <v>1</v>
      </c>
      <c r="Q17" s="133">
        <f t="shared" si="2"/>
        <v>24</v>
      </c>
      <c r="R17" s="3"/>
    </row>
    <row r="18" spans="2:18" ht="15" customHeight="1" x14ac:dyDescent="0.15">
      <c r="B18" s="3"/>
      <c r="C18" s="695"/>
      <c r="D18" s="134" t="s">
        <v>1</v>
      </c>
      <c r="E18" s="135">
        <v>56</v>
      </c>
      <c r="F18" s="136">
        <v>62</v>
      </c>
      <c r="G18" s="152">
        <v>78</v>
      </c>
      <c r="H18" s="136">
        <v>5</v>
      </c>
      <c r="I18" s="152">
        <v>7</v>
      </c>
      <c r="J18" s="136">
        <v>0</v>
      </c>
      <c r="K18" s="152">
        <v>92</v>
      </c>
      <c r="L18" s="136">
        <v>33</v>
      </c>
      <c r="M18" s="137">
        <v>8</v>
      </c>
      <c r="N18" s="137">
        <v>40</v>
      </c>
      <c r="O18" s="137">
        <v>73</v>
      </c>
      <c r="P18" s="138">
        <v>4</v>
      </c>
      <c r="Q18" s="139">
        <f t="shared" si="2"/>
        <v>458</v>
      </c>
      <c r="R18" s="3"/>
    </row>
    <row r="19" spans="2:18" ht="15" customHeight="1" x14ac:dyDescent="0.15">
      <c r="B19" s="3"/>
      <c r="C19" s="693">
        <v>29</v>
      </c>
      <c r="D19" s="140" t="s">
        <v>44</v>
      </c>
      <c r="E19" s="141">
        <v>1</v>
      </c>
      <c r="F19" s="142">
        <v>1</v>
      </c>
      <c r="G19" s="143">
        <v>1</v>
      </c>
      <c r="H19" s="143">
        <v>2</v>
      </c>
      <c r="I19" s="143"/>
      <c r="J19" s="143">
        <v>1</v>
      </c>
      <c r="K19" s="143">
        <v>2</v>
      </c>
      <c r="L19" s="143">
        <v>2</v>
      </c>
      <c r="M19" s="143">
        <v>2</v>
      </c>
      <c r="N19" s="153"/>
      <c r="O19" s="142">
        <v>1</v>
      </c>
      <c r="P19" s="144">
        <v>2</v>
      </c>
      <c r="Q19" s="145">
        <f t="shared" si="2"/>
        <v>15</v>
      </c>
      <c r="R19" s="3"/>
    </row>
    <row r="20" spans="2:18" ht="15" customHeight="1" x14ac:dyDescent="0.15">
      <c r="B20" s="3"/>
      <c r="C20" s="695"/>
      <c r="D20" s="146" t="s">
        <v>1</v>
      </c>
      <c r="E20" s="147">
        <v>95</v>
      </c>
      <c r="F20" s="148">
        <v>17</v>
      </c>
      <c r="G20" s="149">
        <v>62</v>
      </c>
      <c r="H20" s="149">
        <v>9</v>
      </c>
      <c r="I20" s="149"/>
      <c r="J20" s="149">
        <v>8</v>
      </c>
      <c r="K20" s="149">
        <v>20</v>
      </c>
      <c r="L20" s="149">
        <v>156</v>
      </c>
      <c r="M20" s="149">
        <v>12</v>
      </c>
      <c r="N20" s="154"/>
      <c r="O20" s="148">
        <v>11</v>
      </c>
      <c r="P20" s="150">
        <v>8</v>
      </c>
      <c r="Q20" s="151">
        <f t="shared" si="2"/>
        <v>398</v>
      </c>
      <c r="R20" s="3"/>
    </row>
    <row r="21" spans="2:18" ht="15" customHeight="1" x14ac:dyDescent="0.15">
      <c r="B21" s="3"/>
      <c r="C21" s="693">
        <v>30</v>
      </c>
      <c r="D21" s="132" t="s">
        <v>44</v>
      </c>
      <c r="E21" s="121"/>
      <c r="F21" s="122">
        <v>1</v>
      </c>
      <c r="G21" s="123"/>
      <c r="H21" s="123">
        <v>2</v>
      </c>
      <c r="I21" s="123">
        <v>1</v>
      </c>
      <c r="J21" s="123">
        <v>1</v>
      </c>
      <c r="K21" s="123"/>
      <c r="L21" s="123">
        <v>1</v>
      </c>
      <c r="M21" s="123">
        <v>1</v>
      </c>
      <c r="N21" s="124">
        <v>1</v>
      </c>
      <c r="O21" s="122">
        <v>1</v>
      </c>
      <c r="P21" s="125">
        <v>1</v>
      </c>
      <c r="Q21" s="133">
        <f t="shared" si="2"/>
        <v>10</v>
      </c>
      <c r="R21" s="3"/>
    </row>
    <row r="22" spans="2:18" ht="15" customHeight="1" x14ac:dyDescent="0.15">
      <c r="B22" s="3"/>
      <c r="C22" s="695"/>
      <c r="D22" s="134" t="s">
        <v>1</v>
      </c>
      <c r="E22" s="135"/>
      <c r="F22" s="136">
        <v>39</v>
      </c>
      <c r="G22" s="137"/>
      <c r="H22" s="137">
        <v>33</v>
      </c>
      <c r="I22" s="137">
        <v>29</v>
      </c>
      <c r="J22" s="137">
        <v>1</v>
      </c>
      <c r="K22" s="137"/>
      <c r="L22" s="137">
        <v>8</v>
      </c>
      <c r="M22" s="137">
        <v>3</v>
      </c>
      <c r="N22" s="152">
        <v>13</v>
      </c>
      <c r="O22" s="136">
        <v>8</v>
      </c>
      <c r="P22" s="138">
        <v>10</v>
      </c>
      <c r="Q22" s="139">
        <f t="shared" si="2"/>
        <v>144</v>
      </c>
      <c r="R22" s="3"/>
    </row>
    <row r="23" spans="2:18" ht="15" customHeight="1" x14ac:dyDescent="0.15">
      <c r="B23" s="3"/>
      <c r="C23" s="693" t="s">
        <v>45</v>
      </c>
      <c r="D23" s="140" t="s">
        <v>44</v>
      </c>
      <c r="E23" s="141"/>
      <c r="F23" s="142">
        <v>1</v>
      </c>
      <c r="G23" s="143"/>
      <c r="H23" s="143">
        <v>1</v>
      </c>
      <c r="I23" s="143"/>
      <c r="J23" s="143">
        <v>2</v>
      </c>
      <c r="K23" s="143">
        <v>1</v>
      </c>
      <c r="L23" s="143"/>
      <c r="M23" s="143"/>
      <c r="N23" s="153"/>
      <c r="O23" s="142"/>
      <c r="P23" s="144"/>
      <c r="Q23" s="155">
        <f t="shared" ref="Q23:Q32" si="3">SUM(E23:P23)</f>
        <v>5</v>
      </c>
      <c r="R23" s="3"/>
    </row>
    <row r="24" spans="2:18" ht="15" customHeight="1" x14ac:dyDescent="0.15">
      <c r="B24" s="3"/>
      <c r="C24" s="695"/>
      <c r="D24" s="146" t="s">
        <v>1</v>
      </c>
      <c r="E24" s="147"/>
      <c r="F24" s="148">
        <v>29</v>
      </c>
      <c r="G24" s="149"/>
      <c r="H24" s="149">
        <v>29</v>
      </c>
      <c r="I24" s="149"/>
      <c r="J24" s="149">
        <v>27</v>
      </c>
      <c r="K24" s="149">
        <v>1</v>
      </c>
      <c r="L24" s="149"/>
      <c r="M24" s="149"/>
      <c r="N24" s="154"/>
      <c r="O24" s="148"/>
      <c r="P24" s="150"/>
      <c r="Q24" s="156">
        <f t="shared" si="3"/>
        <v>86</v>
      </c>
      <c r="R24" s="3"/>
    </row>
    <row r="25" spans="2:18" ht="15" customHeight="1" x14ac:dyDescent="0.15">
      <c r="B25" s="3"/>
      <c r="C25" s="693">
        <v>2</v>
      </c>
      <c r="D25" s="157" t="s">
        <v>44</v>
      </c>
      <c r="E25" s="121">
        <v>1</v>
      </c>
      <c r="F25" s="122">
        <v>2</v>
      </c>
      <c r="G25" s="123"/>
      <c r="H25" s="122">
        <v>1</v>
      </c>
      <c r="I25" s="123">
        <v>1</v>
      </c>
      <c r="J25" s="123">
        <v>2</v>
      </c>
      <c r="K25" s="123">
        <v>1</v>
      </c>
      <c r="L25" s="123">
        <v>1</v>
      </c>
      <c r="M25" s="123">
        <v>3</v>
      </c>
      <c r="N25" s="124">
        <v>6</v>
      </c>
      <c r="O25" s="122">
        <v>1</v>
      </c>
      <c r="P25" s="125"/>
      <c r="Q25" s="158">
        <f t="shared" si="3"/>
        <v>19</v>
      </c>
      <c r="R25" s="3"/>
    </row>
    <row r="26" spans="2:18" ht="15" customHeight="1" x14ac:dyDescent="0.15">
      <c r="B26" s="3"/>
      <c r="C26" s="695"/>
      <c r="D26" s="134" t="s">
        <v>1</v>
      </c>
      <c r="E26" s="135">
        <v>13</v>
      </c>
      <c r="F26" s="136">
        <v>55</v>
      </c>
      <c r="G26" s="136"/>
      <c r="H26" s="137">
        <v>1</v>
      </c>
      <c r="I26" s="137">
        <v>1</v>
      </c>
      <c r="J26" s="137">
        <v>27</v>
      </c>
      <c r="K26" s="137">
        <v>47</v>
      </c>
      <c r="L26" s="137">
        <v>14</v>
      </c>
      <c r="M26" s="137">
        <v>67</v>
      </c>
      <c r="N26" s="152">
        <v>105</v>
      </c>
      <c r="O26" s="136">
        <v>2</v>
      </c>
      <c r="P26" s="138"/>
      <c r="Q26" s="159">
        <f t="shared" si="3"/>
        <v>332</v>
      </c>
      <c r="R26" s="3"/>
    </row>
    <row r="27" spans="2:18" ht="15" customHeight="1" x14ac:dyDescent="0.15">
      <c r="B27" s="3"/>
      <c r="C27" s="700">
        <v>3</v>
      </c>
      <c r="D27" s="160" t="s">
        <v>44</v>
      </c>
      <c r="E27" s="141">
        <v>2</v>
      </c>
      <c r="F27" s="142"/>
      <c r="G27" s="143">
        <v>1</v>
      </c>
      <c r="H27" s="142"/>
      <c r="I27" s="143"/>
      <c r="J27" s="143"/>
      <c r="K27" s="143"/>
      <c r="L27" s="143">
        <v>1</v>
      </c>
      <c r="M27" s="143"/>
      <c r="N27" s="153">
        <v>1</v>
      </c>
      <c r="O27" s="142">
        <v>1</v>
      </c>
      <c r="P27" s="144">
        <v>1</v>
      </c>
      <c r="Q27" s="155">
        <f t="shared" si="3"/>
        <v>7</v>
      </c>
      <c r="R27" s="3"/>
    </row>
    <row r="28" spans="2:18" ht="15" customHeight="1" x14ac:dyDescent="0.15">
      <c r="B28" s="3"/>
      <c r="C28" s="701"/>
      <c r="D28" s="146" t="s">
        <v>1</v>
      </c>
      <c r="E28" s="147">
        <v>3</v>
      </c>
      <c r="F28" s="148"/>
      <c r="G28" s="148">
        <v>77</v>
      </c>
      <c r="H28" s="149"/>
      <c r="I28" s="149"/>
      <c r="J28" s="149"/>
      <c r="K28" s="149"/>
      <c r="L28" s="149">
        <v>7</v>
      </c>
      <c r="M28" s="149"/>
      <c r="N28" s="154">
        <v>1</v>
      </c>
      <c r="O28" s="148">
        <v>11</v>
      </c>
      <c r="P28" s="150">
        <v>11</v>
      </c>
      <c r="Q28" s="156">
        <f t="shared" si="3"/>
        <v>110</v>
      </c>
      <c r="R28" s="3"/>
    </row>
    <row r="29" spans="2:18" ht="15" customHeight="1" x14ac:dyDescent="0.15">
      <c r="B29" s="3"/>
      <c r="C29" s="693">
        <v>4</v>
      </c>
      <c r="D29" s="157" t="s">
        <v>44</v>
      </c>
      <c r="E29" s="121">
        <v>2</v>
      </c>
      <c r="F29" s="122"/>
      <c r="G29" s="123">
        <v>1</v>
      </c>
      <c r="H29" s="122"/>
      <c r="I29" s="123">
        <v>2</v>
      </c>
      <c r="J29" s="123">
        <v>1</v>
      </c>
      <c r="K29" s="123"/>
      <c r="L29" s="123">
        <v>1</v>
      </c>
      <c r="M29" s="123">
        <v>2</v>
      </c>
      <c r="N29" s="124">
        <v>1</v>
      </c>
      <c r="O29" s="122">
        <v>1</v>
      </c>
      <c r="P29" s="125"/>
      <c r="Q29" s="158">
        <f t="shared" si="3"/>
        <v>11</v>
      </c>
      <c r="R29" s="3"/>
    </row>
    <row r="30" spans="2:18" ht="15" customHeight="1" x14ac:dyDescent="0.15">
      <c r="B30" s="3"/>
      <c r="C30" s="695"/>
      <c r="D30" s="134" t="s">
        <v>1</v>
      </c>
      <c r="E30" s="135">
        <v>164</v>
      </c>
      <c r="F30" s="136"/>
      <c r="G30" s="136">
        <v>1</v>
      </c>
      <c r="H30" s="137"/>
      <c r="I30" s="137">
        <v>12</v>
      </c>
      <c r="J30" s="137">
        <v>1</v>
      </c>
      <c r="K30" s="137"/>
      <c r="L30" s="137">
        <v>1</v>
      </c>
      <c r="M30" s="137">
        <v>4</v>
      </c>
      <c r="N30" s="152">
        <v>1</v>
      </c>
      <c r="O30" s="136">
        <v>1</v>
      </c>
      <c r="P30" s="138"/>
      <c r="Q30" s="159">
        <f t="shared" si="3"/>
        <v>185</v>
      </c>
      <c r="R30" s="3"/>
    </row>
    <row r="31" spans="2:18" ht="15" customHeight="1" x14ac:dyDescent="0.15">
      <c r="B31" s="3"/>
      <c r="C31" s="693">
        <v>5</v>
      </c>
      <c r="D31" s="157" t="s">
        <v>44</v>
      </c>
      <c r="E31" s="121">
        <v>3</v>
      </c>
      <c r="F31" s="122">
        <v>2</v>
      </c>
      <c r="G31" s="123">
        <v>1</v>
      </c>
      <c r="H31" s="122">
        <v>1</v>
      </c>
      <c r="I31" s="123">
        <v>1</v>
      </c>
      <c r="J31" s="123">
        <v>1</v>
      </c>
      <c r="K31" s="123">
        <v>2</v>
      </c>
      <c r="L31" s="123"/>
      <c r="M31" s="123">
        <v>1</v>
      </c>
      <c r="N31" s="124">
        <v>4</v>
      </c>
      <c r="O31" s="122">
        <v>2</v>
      </c>
      <c r="P31" s="125">
        <v>3</v>
      </c>
      <c r="Q31" s="158">
        <f t="shared" si="3"/>
        <v>21</v>
      </c>
      <c r="R31" s="3"/>
    </row>
    <row r="32" spans="2:18" ht="15" customHeight="1" thickBot="1" x14ac:dyDescent="0.2">
      <c r="B32" s="3"/>
      <c r="C32" s="694"/>
      <c r="D32" s="161" t="s">
        <v>1</v>
      </c>
      <c r="E32" s="162">
        <v>25</v>
      </c>
      <c r="F32" s="163">
        <v>23</v>
      </c>
      <c r="G32" s="163">
        <v>16</v>
      </c>
      <c r="H32" s="164">
        <v>210</v>
      </c>
      <c r="I32" s="164">
        <v>83</v>
      </c>
      <c r="J32" s="164">
        <v>1</v>
      </c>
      <c r="K32" s="164">
        <v>18</v>
      </c>
      <c r="L32" s="164"/>
      <c r="M32" s="164">
        <v>52</v>
      </c>
      <c r="N32" s="165">
        <v>25</v>
      </c>
      <c r="O32" s="163">
        <v>32</v>
      </c>
      <c r="P32" s="166">
        <v>45</v>
      </c>
      <c r="Q32" s="167">
        <f t="shared" si="3"/>
        <v>530</v>
      </c>
      <c r="R32" s="3"/>
    </row>
    <row r="33" spans="2:18" ht="15" customHeight="1" thickTop="1" x14ac:dyDescent="0.15">
      <c r="B33" s="3"/>
      <c r="C33" s="695" t="s">
        <v>36</v>
      </c>
      <c r="D33" s="140" t="s">
        <v>46</v>
      </c>
      <c r="E33" s="168">
        <f>E13+E15+E17+E19+E21+E23+E25+E27+E29+E31</f>
        <v>15</v>
      </c>
      <c r="F33" s="169">
        <f t="shared" ref="F33:Q33" si="4">F13+F15+F17+F19+F21+F23+F25+F27+F29+F31</f>
        <v>16</v>
      </c>
      <c r="G33" s="169">
        <f t="shared" si="4"/>
        <v>13</v>
      </c>
      <c r="H33" s="169">
        <f t="shared" si="4"/>
        <v>10</v>
      </c>
      <c r="I33" s="169">
        <f t="shared" si="4"/>
        <v>11</v>
      </c>
      <c r="J33" s="169">
        <f t="shared" si="4"/>
        <v>10</v>
      </c>
      <c r="K33" s="169">
        <f t="shared" si="4"/>
        <v>12</v>
      </c>
      <c r="L33" s="169">
        <f t="shared" si="4"/>
        <v>12</v>
      </c>
      <c r="M33" s="169">
        <f t="shared" si="4"/>
        <v>11</v>
      </c>
      <c r="N33" s="169">
        <f t="shared" si="4"/>
        <v>17</v>
      </c>
      <c r="O33" s="169">
        <f t="shared" si="4"/>
        <v>11</v>
      </c>
      <c r="P33" s="170">
        <f t="shared" si="4"/>
        <v>13</v>
      </c>
      <c r="Q33" s="171">
        <f t="shared" si="4"/>
        <v>151</v>
      </c>
      <c r="R33" s="3"/>
    </row>
    <row r="34" spans="2:18" ht="15" customHeight="1" x14ac:dyDescent="0.15">
      <c r="B34" s="3"/>
      <c r="C34" s="696"/>
      <c r="D34" s="134" t="s">
        <v>22</v>
      </c>
      <c r="E34" s="172">
        <f>E33/$Q$33*100</f>
        <v>9.9337748344370862</v>
      </c>
      <c r="F34" s="173">
        <f>F33/$Q$33*100</f>
        <v>10.596026490066226</v>
      </c>
      <c r="G34" s="173">
        <f t="shared" ref="G34:P34" si="5">G33/$Q$33*100</f>
        <v>8.6092715231788084</v>
      </c>
      <c r="H34" s="173">
        <f t="shared" si="5"/>
        <v>6.6225165562913908</v>
      </c>
      <c r="I34" s="173">
        <f t="shared" si="5"/>
        <v>7.2847682119205297</v>
      </c>
      <c r="J34" s="173">
        <f t="shared" si="5"/>
        <v>6.6225165562913908</v>
      </c>
      <c r="K34" s="173">
        <f t="shared" si="5"/>
        <v>7.9470198675496695</v>
      </c>
      <c r="L34" s="173">
        <f t="shared" si="5"/>
        <v>7.9470198675496695</v>
      </c>
      <c r="M34" s="173">
        <f t="shared" si="5"/>
        <v>7.2847682119205297</v>
      </c>
      <c r="N34" s="173">
        <f t="shared" si="5"/>
        <v>11.258278145695364</v>
      </c>
      <c r="O34" s="173">
        <f t="shared" si="5"/>
        <v>7.2847682119205297</v>
      </c>
      <c r="P34" s="174">
        <f t="shared" si="5"/>
        <v>8.6092715231788084</v>
      </c>
      <c r="Q34" s="175">
        <f>Q33/$Q$33*100</f>
        <v>100</v>
      </c>
      <c r="R34" s="3"/>
    </row>
    <row r="35" spans="2:18" ht="15" customHeight="1" x14ac:dyDescent="0.15">
      <c r="B35" s="3"/>
      <c r="C35" s="696"/>
      <c r="D35" s="132" t="s">
        <v>1</v>
      </c>
      <c r="E35" s="176">
        <f>E14+E16+E18+E20+E22+E24+E26+E28+E30+E32</f>
        <v>450</v>
      </c>
      <c r="F35" s="177">
        <f t="shared" ref="F35:Q35" si="6">F14+F16+F18+F20+F22+F24+F26+F28+F30+F32</f>
        <v>369</v>
      </c>
      <c r="G35" s="177">
        <f t="shared" si="6"/>
        <v>475</v>
      </c>
      <c r="H35" s="177">
        <f t="shared" si="6"/>
        <v>319</v>
      </c>
      <c r="I35" s="177">
        <f t="shared" si="6"/>
        <v>209</v>
      </c>
      <c r="J35" s="177">
        <f t="shared" si="6"/>
        <v>84</v>
      </c>
      <c r="K35" s="177">
        <f t="shared" si="6"/>
        <v>192</v>
      </c>
      <c r="L35" s="177">
        <f t="shared" si="6"/>
        <v>253</v>
      </c>
      <c r="M35" s="177">
        <f t="shared" si="6"/>
        <v>153</v>
      </c>
      <c r="N35" s="177">
        <f t="shared" si="6"/>
        <v>201</v>
      </c>
      <c r="O35" s="177">
        <f t="shared" si="6"/>
        <v>272</v>
      </c>
      <c r="P35" s="178">
        <f t="shared" si="6"/>
        <v>178</v>
      </c>
      <c r="Q35" s="179">
        <f t="shared" si="6"/>
        <v>3155</v>
      </c>
      <c r="R35" s="3"/>
    </row>
    <row r="36" spans="2:18" ht="15" customHeight="1" thickBot="1" x14ac:dyDescent="0.2">
      <c r="B36" s="3"/>
      <c r="C36" s="697"/>
      <c r="D36" s="161" t="s">
        <v>22</v>
      </c>
      <c r="E36" s="180">
        <f>E35/$Q$35*100</f>
        <v>14.263074484944532</v>
      </c>
      <c r="F36" s="181">
        <f t="shared" ref="F36:P36" si="7">F35/$Q$35*100</f>
        <v>11.695721077654516</v>
      </c>
      <c r="G36" s="181">
        <f t="shared" si="7"/>
        <v>15.055467511885896</v>
      </c>
      <c r="H36" s="181">
        <f t="shared" si="7"/>
        <v>10.110935023771789</v>
      </c>
      <c r="I36" s="181">
        <f t="shared" si="7"/>
        <v>6.624405705229794</v>
      </c>
      <c r="J36" s="181">
        <f t="shared" si="7"/>
        <v>2.6624405705229797</v>
      </c>
      <c r="K36" s="181">
        <f t="shared" si="7"/>
        <v>6.0855784469096674</v>
      </c>
      <c r="L36" s="181">
        <f t="shared" si="7"/>
        <v>8.0190174326465922</v>
      </c>
      <c r="M36" s="181">
        <f t="shared" si="7"/>
        <v>4.8494453248811409</v>
      </c>
      <c r="N36" s="181">
        <f t="shared" si="7"/>
        <v>6.370839936608558</v>
      </c>
      <c r="O36" s="181">
        <f t="shared" si="7"/>
        <v>8.6212361331220286</v>
      </c>
      <c r="P36" s="182">
        <f t="shared" si="7"/>
        <v>5.6418383518225044</v>
      </c>
      <c r="Q36" s="183">
        <f>Q35/$Q$35*100</f>
        <v>100</v>
      </c>
      <c r="R36" s="3"/>
    </row>
    <row r="37" spans="2:18" ht="15" customHeight="1" thickTop="1" x14ac:dyDescent="0.15">
      <c r="B37" s="3"/>
      <c r="C37" s="698" t="s">
        <v>47</v>
      </c>
      <c r="D37" s="184" t="s">
        <v>44</v>
      </c>
      <c r="E37" s="185">
        <f>E33/10</f>
        <v>1.5</v>
      </c>
      <c r="F37" s="186">
        <f>F33/10</f>
        <v>1.6</v>
      </c>
      <c r="G37" s="186">
        <f t="shared" ref="G37:P37" si="8">G33/10</f>
        <v>1.3</v>
      </c>
      <c r="H37" s="186">
        <f t="shared" si="8"/>
        <v>1</v>
      </c>
      <c r="I37" s="186">
        <f t="shared" si="8"/>
        <v>1.1000000000000001</v>
      </c>
      <c r="J37" s="186">
        <f t="shared" si="8"/>
        <v>1</v>
      </c>
      <c r="K37" s="186">
        <f t="shared" si="8"/>
        <v>1.2</v>
      </c>
      <c r="L37" s="186">
        <f t="shared" si="8"/>
        <v>1.2</v>
      </c>
      <c r="M37" s="186">
        <f t="shared" si="8"/>
        <v>1.1000000000000001</v>
      </c>
      <c r="N37" s="186">
        <f t="shared" si="8"/>
        <v>1.7</v>
      </c>
      <c r="O37" s="186">
        <f t="shared" si="8"/>
        <v>1.1000000000000001</v>
      </c>
      <c r="P37" s="186">
        <f t="shared" si="8"/>
        <v>1.3</v>
      </c>
      <c r="Q37" s="187">
        <f>Q33/10</f>
        <v>15.1</v>
      </c>
      <c r="R37" s="3"/>
    </row>
    <row r="38" spans="2:18" ht="15" customHeight="1" thickBot="1" x14ac:dyDescent="0.2">
      <c r="B38" s="3"/>
      <c r="C38" s="699"/>
      <c r="D38" s="188" t="s">
        <v>1</v>
      </c>
      <c r="E38" s="128">
        <f>E35/10</f>
        <v>45</v>
      </c>
      <c r="F38" s="129">
        <f>F35/10</f>
        <v>36.9</v>
      </c>
      <c r="G38" s="129">
        <f t="shared" ref="G38:P38" si="9">G35/10</f>
        <v>47.5</v>
      </c>
      <c r="H38" s="129">
        <f t="shared" si="9"/>
        <v>31.9</v>
      </c>
      <c r="I38" s="129">
        <f t="shared" si="9"/>
        <v>20.9</v>
      </c>
      <c r="J38" s="129">
        <f t="shared" si="9"/>
        <v>8.4</v>
      </c>
      <c r="K38" s="129">
        <f t="shared" si="9"/>
        <v>19.2</v>
      </c>
      <c r="L38" s="129">
        <f t="shared" si="9"/>
        <v>25.3</v>
      </c>
      <c r="M38" s="129">
        <f t="shared" si="9"/>
        <v>15.3</v>
      </c>
      <c r="N38" s="129">
        <f t="shared" si="9"/>
        <v>20.100000000000001</v>
      </c>
      <c r="O38" s="129">
        <f t="shared" si="9"/>
        <v>27.2</v>
      </c>
      <c r="P38" s="129">
        <f t="shared" si="9"/>
        <v>17.8</v>
      </c>
      <c r="Q38" s="131">
        <f>Q35/10</f>
        <v>315.5</v>
      </c>
      <c r="R38" s="3"/>
    </row>
    <row r="39" spans="2:18" ht="5.25" customHeight="1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x14ac:dyDescent="0.15">
      <c r="I40" s="189"/>
    </row>
    <row r="41" spans="2:18" x14ac:dyDescent="0.15">
      <c r="I41" s="189"/>
    </row>
  </sheetData>
  <mergeCells count="43">
    <mergeCell ref="I3:I4"/>
    <mergeCell ref="C3:D4"/>
    <mergeCell ref="E3:E4"/>
    <mergeCell ref="F3:F4"/>
    <mergeCell ref="G3:G4"/>
    <mergeCell ref="H3:H4"/>
    <mergeCell ref="P3:P4"/>
    <mergeCell ref="Q3:Q4"/>
    <mergeCell ref="C5:C6"/>
    <mergeCell ref="C7:C8"/>
    <mergeCell ref="C11:C12"/>
    <mergeCell ref="D11:D12"/>
    <mergeCell ref="E11:E12"/>
    <mergeCell ref="F11:F12"/>
    <mergeCell ref="G11:G12"/>
    <mergeCell ref="H11:H12"/>
    <mergeCell ref="J3:J4"/>
    <mergeCell ref="K3:K4"/>
    <mergeCell ref="L3:L4"/>
    <mergeCell ref="M3:M4"/>
    <mergeCell ref="N3:N4"/>
    <mergeCell ref="O3:O4"/>
    <mergeCell ref="C17:C18"/>
    <mergeCell ref="I11:I12"/>
    <mergeCell ref="J11:J12"/>
    <mergeCell ref="K11:K12"/>
    <mergeCell ref="L11:L12"/>
    <mergeCell ref="O11:O12"/>
    <mergeCell ref="P11:P12"/>
    <mergeCell ref="Q11:Q12"/>
    <mergeCell ref="C13:C14"/>
    <mergeCell ref="C15:C16"/>
    <mergeCell ref="M11:M12"/>
    <mergeCell ref="N11:N12"/>
    <mergeCell ref="C31:C32"/>
    <mergeCell ref="C33:C36"/>
    <mergeCell ref="C37:C38"/>
    <mergeCell ref="C19:C20"/>
    <mergeCell ref="C21:C22"/>
    <mergeCell ref="C23:C24"/>
    <mergeCell ref="C25:C26"/>
    <mergeCell ref="C27:C28"/>
    <mergeCell ref="C29:C30"/>
  </mergeCells>
  <phoneticPr fontId="3"/>
  <pageMargins left="0.78700000000000003" right="0.78700000000000003" top="0.98399999999999999" bottom="0.98399999999999999" header="0.51200000000000001" footer="0.51200000000000001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EFF2-1D04-4A8F-8448-2E6342747665}">
  <dimension ref="B2:T30"/>
  <sheetViews>
    <sheetView showGridLines="0" showZeros="0" view="pageBreakPreview" zoomScale="70" zoomScaleNormal="100" zoomScaleSheetLayoutView="70" workbookViewId="0">
      <selection activeCell="AE24" sqref="AE24"/>
    </sheetView>
  </sheetViews>
  <sheetFormatPr defaultRowHeight="10.8" x14ac:dyDescent="0.15"/>
  <cols>
    <col min="1" max="1" width="1.875" customWidth="1"/>
    <col min="2" max="2" width="0.875" customWidth="1"/>
    <col min="3" max="3" width="3.5" customWidth="1"/>
    <col min="5" max="5" width="12.875" customWidth="1"/>
    <col min="6" max="6" width="6.875" customWidth="1"/>
    <col min="7" max="8" width="10.875" customWidth="1"/>
    <col min="9" max="9" width="6.875" customWidth="1"/>
    <col min="10" max="11" width="10.875" customWidth="1"/>
    <col min="12" max="12" width="6.875" customWidth="1"/>
    <col min="13" max="14" width="10.875" customWidth="1"/>
    <col min="15" max="15" width="1" customWidth="1"/>
    <col min="16" max="16" width="1.125" customWidth="1"/>
  </cols>
  <sheetData>
    <row r="2" spans="2:20" ht="15" customHeight="1" thickBot="1" x14ac:dyDescent="0.2">
      <c r="B2" s="3"/>
      <c r="C2" s="6" t="s">
        <v>48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T2" s="190"/>
    </row>
    <row r="3" spans="2:20" ht="15" customHeight="1" x14ac:dyDescent="0.15">
      <c r="B3" s="3"/>
      <c r="C3" s="684" t="s">
        <v>49</v>
      </c>
      <c r="D3" s="737"/>
      <c r="E3" s="685"/>
      <c r="F3" s="739" t="s">
        <v>18</v>
      </c>
      <c r="G3" s="740"/>
      <c r="H3" s="688"/>
      <c r="I3" s="741" t="s">
        <v>19</v>
      </c>
      <c r="J3" s="740"/>
      <c r="K3" s="688"/>
      <c r="L3" s="741" t="s">
        <v>20</v>
      </c>
      <c r="M3" s="740"/>
      <c r="N3" s="742"/>
      <c r="O3" s="191"/>
      <c r="P3" s="3"/>
    </row>
    <row r="4" spans="2:20" ht="34.5" customHeight="1" thickBot="1" x14ac:dyDescent="0.2">
      <c r="B4" s="3"/>
      <c r="C4" s="720"/>
      <c r="D4" s="738"/>
      <c r="E4" s="721"/>
      <c r="F4" s="192" t="s">
        <v>21</v>
      </c>
      <c r="G4" s="193" t="s">
        <v>50</v>
      </c>
      <c r="H4" s="194" t="s">
        <v>51</v>
      </c>
      <c r="I4" s="195" t="s">
        <v>23</v>
      </c>
      <c r="J4" s="193" t="s">
        <v>50</v>
      </c>
      <c r="K4" s="194" t="s">
        <v>51</v>
      </c>
      <c r="L4" s="195" t="s">
        <v>23</v>
      </c>
      <c r="M4" s="193" t="s">
        <v>50</v>
      </c>
      <c r="N4" s="196" t="s">
        <v>51</v>
      </c>
      <c r="O4" s="191"/>
      <c r="P4" s="3"/>
    </row>
    <row r="5" spans="2:20" ht="15.75" customHeight="1" x14ac:dyDescent="0.15">
      <c r="B5" s="3"/>
      <c r="C5" s="743" t="s">
        <v>52</v>
      </c>
      <c r="D5" s="740"/>
      <c r="E5" s="742"/>
      <c r="F5" s="197">
        <f>SUM(F6,F27)</f>
        <v>21</v>
      </c>
      <c r="G5" s="198">
        <f t="shared" ref="G5:G27" si="0">F5/$F$5*100</f>
        <v>100</v>
      </c>
      <c r="H5" s="199" t="s">
        <v>53</v>
      </c>
      <c r="I5" s="200">
        <f>SUM(I6,I27)</f>
        <v>530</v>
      </c>
      <c r="J5" s="198">
        <f>I5/$I$5*100</f>
        <v>100</v>
      </c>
      <c r="K5" s="201" t="s">
        <v>53</v>
      </c>
      <c r="L5" s="202">
        <f>SUM(L6:L6)</f>
        <v>0</v>
      </c>
      <c r="M5" s="198">
        <f>L5/$I$5*100</f>
        <v>0</v>
      </c>
      <c r="N5" s="203"/>
      <c r="O5" s="5"/>
      <c r="P5" s="3"/>
    </row>
    <row r="6" spans="2:20" ht="15.75" customHeight="1" thickBot="1" x14ac:dyDescent="0.2">
      <c r="B6" s="3"/>
      <c r="C6" s="734" t="s">
        <v>54</v>
      </c>
      <c r="D6" s="735"/>
      <c r="E6" s="736"/>
      <c r="F6" s="204">
        <f>SUM(F7,F11,F14,F15,F16,F17,F18,F22,F23,F24,)</f>
        <v>19</v>
      </c>
      <c r="G6" s="205">
        <f t="shared" si="0"/>
        <v>90.476190476190482</v>
      </c>
      <c r="H6" s="206">
        <f>F6/$F$6*100</f>
        <v>100</v>
      </c>
      <c r="I6" s="207">
        <f>SUM(I7,I11,I14,I15,I16,I17,I18,I22,I23,I24,)</f>
        <v>528</v>
      </c>
      <c r="J6" s="205">
        <f>I6/$I$5*100</f>
        <v>99.622641509433961</v>
      </c>
      <c r="K6" s="205">
        <f>I6/$I$6*100</f>
        <v>100</v>
      </c>
      <c r="L6" s="208">
        <f>SUM(L7,L11,L14:L18,L22:L24)</f>
        <v>0</v>
      </c>
      <c r="M6" s="205">
        <f>L6/$I$5*100</f>
        <v>0</v>
      </c>
      <c r="N6" s="209">
        <f>L6/$I$6*100</f>
        <v>0</v>
      </c>
      <c r="O6" s="5"/>
      <c r="P6" s="3"/>
    </row>
    <row r="7" spans="2:20" ht="15.75" customHeight="1" thickTop="1" x14ac:dyDescent="0.15">
      <c r="B7" s="3"/>
      <c r="C7" s="726" t="s">
        <v>55</v>
      </c>
      <c r="D7" s="729" t="s">
        <v>56</v>
      </c>
      <c r="E7" s="730"/>
      <c r="F7" s="210">
        <f>SUM(F8:F10)</f>
        <v>0</v>
      </c>
      <c r="G7" s="211">
        <f t="shared" si="0"/>
        <v>0</v>
      </c>
      <c r="H7" s="212">
        <f>F7/$F$6*100</f>
        <v>0</v>
      </c>
      <c r="I7" s="213">
        <f>SUM(I8:I10)</f>
        <v>0</v>
      </c>
      <c r="J7" s="211">
        <f>I7/$I$5*100</f>
        <v>0</v>
      </c>
      <c r="K7" s="211">
        <f>I7/$I$6*100</f>
        <v>0</v>
      </c>
      <c r="L7" s="93">
        <f>SUM(L8:L10)</f>
        <v>0</v>
      </c>
      <c r="M7" s="211">
        <f>L7/$I$5*100</f>
        <v>0</v>
      </c>
      <c r="N7" s="214">
        <f>L7/$I$6*100</f>
        <v>0</v>
      </c>
      <c r="O7" s="5"/>
      <c r="P7" s="3"/>
    </row>
    <row r="8" spans="2:20" ht="15.75" customHeight="1" x14ac:dyDescent="0.15">
      <c r="B8" s="3"/>
      <c r="C8" s="727"/>
      <c r="D8" s="215"/>
      <c r="E8" s="72" t="s">
        <v>57</v>
      </c>
      <c r="F8" s="216"/>
      <c r="G8" s="217">
        <f t="shared" si="0"/>
        <v>0</v>
      </c>
      <c r="H8" s="218">
        <f>F8/$F$6*100</f>
        <v>0</v>
      </c>
      <c r="I8" s="219"/>
      <c r="J8" s="217">
        <f>I8/$I$5*100</f>
        <v>0</v>
      </c>
      <c r="K8" s="217">
        <f>I8/$I$6*100</f>
        <v>0</v>
      </c>
      <c r="L8" s="76">
        <v>0</v>
      </c>
      <c r="M8" s="217">
        <f>L8/$I$5*100</f>
        <v>0</v>
      </c>
      <c r="N8" s="220">
        <f>L8/$I$6*100</f>
        <v>0</v>
      </c>
      <c r="O8" s="5"/>
      <c r="P8" s="3"/>
    </row>
    <row r="9" spans="2:20" ht="15.75" customHeight="1" x14ac:dyDescent="0.15">
      <c r="B9" s="3"/>
      <c r="C9" s="727"/>
      <c r="D9" s="215"/>
      <c r="E9" s="72" t="s">
        <v>58</v>
      </c>
      <c r="F9" s="216"/>
      <c r="G9" s="217">
        <f t="shared" si="0"/>
        <v>0</v>
      </c>
      <c r="H9" s="218">
        <f t="shared" ref="H9:H26" si="1">F9/$F$6*100</f>
        <v>0</v>
      </c>
      <c r="I9" s="219"/>
      <c r="J9" s="217">
        <f t="shared" ref="J9:J27" si="2">I9/$I$5*100</f>
        <v>0</v>
      </c>
      <c r="K9" s="217">
        <f t="shared" ref="K9:K25" si="3">I9/$I$6*100</f>
        <v>0</v>
      </c>
      <c r="L9" s="76">
        <v>0</v>
      </c>
      <c r="M9" s="217">
        <f t="shared" ref="M9:M26" si="4">L9/$I$5*100</f>
        <v>0</v>
      </c>
      <c r="N9" s="220">
        <f t="shared" ref="N9:N26" si="5">L9/$I$6*100</f>
        <v>0</v>
      </c>
      <c r="O9" s="5"/>
      <c r="P9" s="3"/>
    </row>
    <row r="10" spans="2:20" ht="15.75" customHeight="1" x14ac:dyDescent="0.15">
      <c r="B10" s="3"/>
      <c r="C10" s="727"/>
      <c r="D10" s="215"/>
      <c r="E10" s="78" t="s">
        <v>59</v>
      </c>
      <c r="F10" s="221"/>
      <c r="G10" s="222">
        <f t="shared" si="0"/>
        <v>0</v>
      </c>
      <c r="H10" s="223">
        <f t="shared" si="1"/>
        <v>0</v>
      </c>
      <c r="I10" s="224"/>
      <c r="J10" s="222">
        <f t="shared" si="2"/>
        <v>0</v>
      </c>
      <c r="K10" s="222">
        <f>I10/$I$6*100</f>
        <v>0</v>
      </c>
      <c r="L10" s="82">
        <v>0</v>
      </c>
      <c r="M10" s="222">
        <f t="shared" si="4"/>
        <v>0</v>
      </c>
      <c r="N10" s="225">
        <f t="shared" si="5"/>
        <v>0</v>
      </c>
      <c r="O10" s="5"/>
      <c r="P10" s="3"/>
    </row>
    <row r="11" spans="2:20" ht="15.75" customHeight="1" x14ac:dyDescent="0.15">
      <c r="B11" s="3"/>
      <c r="C11" s="727"/>
      <c r="D11" s="722" t="s">
        <v>60</v>
      </c>
      <c r="E11" s="723"/>
      <c r="F11" s="226">
        <f>SUM(F12:F13)</f>
        <v>0</v>
      </c>
      <c r="G11" s="227">
        <f t="shared" si="0"/>
        <v>0</v>
      </c>
      <c r="H11" s="227">
        <f t="shared" si="1"/>
        <v>0</v>
      </c>
      <c r="I11" s="228"/>
      <c r="J11" s="227">
        <f t="shared" si="2"/>
        <v>0</v>
      </c>
      <c r="K11" s="229">
        <f t="shared" si="3"/>
        <v>0</v>
      </c>
      <c r="L11" s="87">
        <f>SUM(L12:L13)</f>
        <v>0</v>
      </c>
      <c r="M11" s="229">
        <f t="shared" si="4"/>
        <v>0</v>
      </c>
      <c r="N11" s="230">
        <f t="shared" si="5"/>
        <v>0</v>
      </c>
      <c r="O11" s="5"/>
      <c r="P11" s="3"/>
    </row>
    <row r="12" spans="2:20" ht="15.75" customHeight="1" x14ac:dyDescent="0.15">
      <c r="B12" s="3"/>
      <c r="C12" s="727"/>
      <c r="D12" s="215"/>
      <c r="E12" s="72" t="s">
        <v>61</v>
      </c>
      <c r="F12" s="216"/>
      <c r="G12" s="217">
        <f t="shared" si="0"/>
        <v>0</v>
      </c>
      <c r="H12" s="218">
        <f t="shared" si="1"/>
        <v>0</v>
      </c>
      <c r="I12" s="219"/>
      <c r="J12" s="217">
        <f t="shared" si="2"/>
        <v>0</v>
      </c>
      <c r="K12" s="217">
        <f t="shared" si="3"/>
        <v>0</v>
      </c>
      <c r="L12" s="76">
        <v>0</v>
      </c>
      <c r="M12" s="217">
        <f t="shared" si="4"/>
        <v>0</v>
      </c>
      <c r="N12" s="220">
        <f t="shared" si="5"/>
        <v>0</v>
      </c>
      <c r="O12" s="5"/>
      <c r="P12" s="3"/>
    </row>
    <row r="13" spans="2:20" ht="15.75" customHeight="1" x14ac:dyDescent="0.15">
      <c r="B13" s="3"/>
      <c r="C13" s="727"/>
      <c r="D13" s="231"/>
      <c r="E13" s="78" t="s">
        <v>59</v>
      </c>
      <c r="F13" s="232"/>
      <c r="G13" s="222">
        <f t="shared" si="0"/>
        <v>0</v>
      </c>
      <c r="H13" s="223">
        <f t="shared" si="1"/>
        <v>0</v>
      </c>
      <c r="I13" s="233"/>
      <c r="J13" s="222">
        <f t="shared" si="2"/>
        <v>0</v>
      </c>
      <c r="K13" s="222">
        <f t="shared" si="3"/>
        <v>0</v>
      </c>
      <c r="L13" s="82">
        <v>0</v>
      </c>
      <c r="M13" s="222">
        <f t="shared" si="4"/>
        <v>0</v>
      </c>
      <c r="N13" s="225">
        <f t="shared" si="5"/>
        <v>0</v>
      </c>
      <c r="O13" s="5"/>
      <c r="P13" s="3"/>
      <c r="R13" s="234"/>
    </row>
    <row r="14" spans="2:20" ht="15.75" customHeight="1" x14ac:dyDescent="0.15">
      <c r="B14" s="3"/>
      <c r="C14" s="727"/>
      <c r="D14" s="731" t="s">
        <v>62</v>
      </c>
      <c r="E14" s="678"/>
      <c r="F14" s="235">
        <v>1</v>
      </c>
      <c r="G14" s="236">
        <f t="shared" si="0"/>
        <v>4.7619047619047619</v>
      </c>
      <c r="H14" s="237">
        <f t="shared" si="1"/>
        <v>5.2631578947368416</v>
      </c>
      <c r="I14" s="238">
        <v>9</v>
      </c>
      <c r="J14" s="236">
        <f t="shared" si="2"/>
        <v>1.6981132075471699</v>
      </c>
      <c r="K14" s="236">
        <f t="shared" si="3"/>
        <v>1.7045454545454544</v>
      </c>
      <c r="L14" s="99">
        <v>0</v>
      </c>
      <c r="M14" s="236">
        <f t="shared" si="4"/>
        <v>0</v>
      </c>
      <c r="N14" s="239">
        <f t="shared" si="5"/>
        <v>0</v>
      </c>
      <c r="O14" s="5"/>
      <c r="P14" s="3"/>
    </row>
    <row r="15" spans="2:20" ht="15.75" customHeight="1" x14ac:dyDescent="0.15">
      <c r="B15" s="3"/>
      <c r="C15" s="727"/>
      <c r="D15" s="732" t="s">
        <v>63</v>
      </c>
      <c r="E15" s="733"/>
      <c r="F15" s="235"/>
      <c r="G15" s="236">
        <f t="shared" si="0"/>
        <v>0</v>
      </c>
      <c r="H15" s="212">
        <f t="shared" si="1"/>
        <v>0</v>
      </c>
      <c r="I15" s="238"/>
      <c r="J15" s="236">
        <f t="shared" si="2"/>
        <v>0</v>
      </c>
      <c r="K15" s="211">
        <f t="shared" si="3"/>
        <v>0</v>
      </c>
      <c r="L15" s="99">
        <v>0</v>
      </c>
      <c r="M15" s="236">
        <f t="shared" si="4"/>
        <v>0</v>
      </c>
      <c r="N15" s="239">
        <f t="shared" si="5"/>
        <v>0</v>
      </c>
      <c r="O15" s="5"/>
      <c r="P15" s="3"/>
    </row>
    <row r="16" spans="2:20" ht="15.75" customHeight="1" x14ac:dyDescent="0.15">
      <c r="B16" s="3"/>
      <c r="C16" s="727"/>
      <c r="D16" s="732" t="s">
        <v>64</v>
      </c>
      <c r="E16" s="733"/>
      <c r="F16" s="235"/>
      <c r="G16" s="236">
        <f t="shared" si="0"/>
        <v>0</v>
      </c>
      <c r="H16" s="237">
        <f t="shared" si="1"/>
        <v>0</v>
      </c>
      <c r="I16" s="238"/>
      <c r="J16" s="236">
        <f t="shared" si="2"/>
        <v>0</v>
      </c>
      <c r="K16" s="236">
        <f t="shared" si="3"/>
        <v>0</v>
      </c>
      <c r="L16" s="99">
        <v>0</v>
      </c>
      <c r="M16" s="236">
        <f t="shared" si="4"/>
        <v>0</v>
      </c>
      <c r="N16" s="239">
        <f t="shared" si="5"/>
        <v>0</v>
      </c>
      <c r="O16" s="5"/>
      <c r="P16" s="3"/>
    </row>
    <row r="17" spans="2:18" ht="15.75" customHeight="1" x14ac:dyDescent="0.15">
      <c r="B17" s="3"/>
      <c r="C17" s="727"/>
      <c r="D17" s="732" t="s">
        <v>65</v>
      </c>
      <c r="E17" s="733"/>
      <c r="F17" s="235"/>
      <c r="G17" s="236">
        <f t="shared" si="0"/>
        <v>0</v>
      </c>
      <c r="H17" s="237">
        <f t="shared" si="1"/>
        <v>0</v>
      </c>
      <c r="I17" s="238"/>
      <c r="J17" s="236">
        <f t="shared" si="2"/>
        <v>0</v>
      </c>
      <c r="K17" s="236">
        <f t="shared" si="3"/>
        <v>0</v>
      </c>
      <c r="L17" s="99">
        <v>0</v>
      </c>
      <c r="M17" s="236">
        <f t="shared" si="4"/>
        <v>0</v>
      </c>
      <c r="N17" s="239">
        <f t="shared" si="5"/>
        <v>0</v>
      </c>
      <c r="O17" s="5"/>
      <c r="P17" s="3"/>
    </row>
    <row r="18" spans="2:18" ht="15.75" customHeight="1" x14ac:dyDescent="0.15">
      <c r="B18" s="3"/>
      <c r="C18" s="727"/>
      <c r="D18" s="722" t="s">
        <v>66</v>
      </c>
      <c r="E18" s="723"/>
      <c r="F18" s="226">
        <f>SUM(F19:F21)</f>
        <v>1</v>
      </c>
      <c r="G18" s="229">
        <f t="shared" si="0"/>
        <v>4.7619047619047619</v>
      </c>
      <c r="H18" s="212">
        <f t="shared" si="1"/>
        <v>5.2631578947368416</v>
      </c>
      <c r="I18" s="228">
        <f>SUM(I19:I21)</f>
        <v>1</v>
      </c>
      <c r="J18" s="229">
        <f t="shared" si="2"/>
        <v>0.18867924528301888</v>
      </c>
      <c r="K18" s="211">
        <f t="shared" si="3"/>
        <v>0.18939393939393939</v>
      </c>
      <c r="L18" s="87">
        <f>SUM(L19:L21)</f>
        <v>0</v>
      </c>
      <c r="M18" s="229">
        <f t="shared" si="4"/>
        <v>0</v>
      </c>
      <c r="N18" s="230">
        <f t="shared" si="5"/>
        <v>0</v>
      </c>
      <c r="O18" s="5"/>
      <c r="P18" s="3"/>
    </row>
    <row r="19" spans="2:18" ht="15.75" customHeight="1" x14ac:dyDescent="0.15">
      <c r="B19" s="3"/>
      <c r="C19" s="727"/>
      <c r="D19" s="215"/>
      <c r="E19" s="72" t="s">
        <v>67</v>
      </c>
      <c r="F19" s="216"/>
      <c r="G19" s="217">
        <f t="shared" si="0"/>
        <v>0</v>
      </c>
      <c r="H19" s="218">
        <f t="shared" si="1"/>
        <v>0</v>
      </c>
      <c r="I19" s="219"/>
      <c r="J19" s="217">
        <f t="shared" si="2"/>
        <v>0</v>
      </c>
      <c r="K19" s="217">
        <f t="shared" si="3"/>
        <v>0</v>
      </c>
      <c r="L19" s="76">
        <v>0</v>
      </c>
      <c r="M19" s="217">
        <f t="shared" si="4"/>
        <v>0</v>
      </c>
      <c r="N19" s="220">
        <f t="shared" si="5"/>
        <v>0</v>
      </c>
      <c r="O19" s="5"/>
      <c r="P19" s="3"/>
    </row>
    <row r="20" spans="2:18" ht="15.75" customHeight="1" x14ac:dyDescent="0.15">
      <c r="B20" s="3"/>
      <c r="C20" s="727"/>
      <c r="D20" s="215"/>
      <c r="E20" s="72" t="s">
        <v>68</v>
      </c>
      <c r="F20" s="216">
        <v>1</v>
      </c>
      <c r="G20" s="217">
        <f t="shared" si="0"/>
        <v>4.7619047619047619</v>
      </c>
      <c r="H20" s="218">
        <f t="shared" si="1"/>
        <v>5.2631578947368416</v>
      </c>
      <c r="I20" s="219">
        <v>1</v>
      </c>
      <c r="J20" s="217">
        <f t="shared" si="2"/>
        <v>0.18867924528301888</v>
      </c>
      <c r="K20" s="217">
        <f t="shared" si="3"/>
        <v>0.18939393939393939</v>
      </c>
      <c r="L20" s="76">
        <v>0</v>
      </c>
      <c r="M20" s="217">
        <f t="shared" si="4"/>
        <v>0</v>
      </c>
      <c r="N20" s="220">
        <f t="shared" si="5"/>
        <v>0</v>
      </c>
      <c r="O20" s="5"/>
      <c r="P20" s="3"/>
    </row>
    <row r="21" spans="2:18" ht="15.75" customHeight="1" x14ac:dyDescent="0.15">
      <c r="B21" s="3"/>
      <c r="C21" s="727"/>
      <c r="D21" s="231"/>
      <c r="E21" s="78" t="s">
        <v>59</v>
      </c>
      <c r="F21" s="221"/>
      <c r="G21" s="222">
        <f t="shared" si="0"/>
        <v>0</v>
      </c>
      <c r="H21" s="223">
        <f t="shared" si="1"/>
        <v>0</v>
      </c>
      <c r="I21" s="224"/>
      <c r="J21" s="222">
        <f t="shared" si="2"/>
        <v>0</v>
      </c>
      <c r="K21" s="222">
        <f t="shared" si="3"/>
        <v>0</v>
      </c>
      <c r="L21" s="82">
        <v>0</v>
      </c>
      <c r="M21" s="222">
        <f t="shared" si="4"/>
        <v>0</v>
      </c>
      <c r="N21" s="225">
        <f t="shared" si="5"/>
        <v>0</v>
      </c>
      <c r="O21" s="5"/>
      <c r="P21" s="3"/>
      <c r="R21" s="234"/>
    </row>
    <row r="22" spans="2:18" ht="15.75" customHeight="1" x14ac:dyDescent="0.15">
      <c r="B22" s="3"/>
      <c r="C22" s="727"/>
      <c r="D22" s="732" t="s">
        <v>69</v>
      </c>
      <c r="E22" s="733"/>
      <c r="F22" s="235">
        <v>2</v>
      </c>
      <c r="G22" s="236">
        <f t="shared" si="0"/>
        <v>9.5238095238095237</v>
      </c>
      <c r="H22" s="227">
        <f t="shared" si="1"/>
        <v>10.526315789473683</v>
      </c>
      <c r="I22" s="238">
        <v>30</v>
      </c>
      <c r="J22" s="236">
        <f t="shared" si="2"/>
        <v>5.6603773584905666</v>
      </c>
      <c r="K22" s="229">
        <f t="shared" si="3"/>
        <v>5.6818181818181817</v>
      </c>
      <c r="L22" s="99">
        <v>0</v>
      </c>
      <c r="M22" s="236">
        <f t="shared" si="4"/>
        <v>0</v>
      </c>
      <c r="N22" s="239">
        <f t="shared" si="5"/>
        <v>0</v>
      </c>
      <c r="O22" s="5"/>
      <c r="P22" s="3"/>
    </row>
    <row r="23" spans="2:18" ht="15.75" customHeight="1" x14ac:dyDescent="0.15">
      <c r="B23" s="3"/>
      <c r="C23" s="727"/>
      <c r="D23" s="732" t="s">
        <v>70</v>
      </c>
      <c r="E23" s="733"/>
      <c r="F23" s="235"/>
      <c r="G23" s="236">
        <f t="shared" si="0"/>
        <v>0</v>
      </c>
      <c r="H23" s="227">
        <f t="shared" si="1"/>
        <v>0</v>
      </c>
      <c r="I23" s="238"/>
      <c r="J23" s="236">
        <f t="shared" si="2"/>
        <v>0</v>
      </c>
      <c r="K23" s="229">
        <f t="shared" si="3"/>
        <v>0</v>
      </c>
      <c r="L23" s="99">
        <v>0</v>
      </c>
      <c r="M23" s="236">
        <f t="shared" si="4"/>
        <v>0</v>
      </c>
      <c r="N23" s="239">
        <f t="shared" si="5"/>
        <v>0</v>
      </c>
      <c r="O23" s="5"/>
      <c r="P23" s="3"/>
    </row>
    <row r="24" spans="2:18" ht="15.75" customHeight="1" x14ac:dyDescent="0.15">
      <c r="B24" s="3"/>
      <c r="C24" s="727"/>
      <c r="D24" s="722" t="s">
        <v>71</v>
      </c>
      <c r="E24" s="723"/>
      <c r="F24" s="226">
        <f>SUM(F25:F26)</f>
        <v>15</v>
      </c>
      <c r="G24" s="229">
        <f t="shared" si="0"/>
        <v>71.428571428571431</v>
      </c>
      <c r="H24" s="227">
        <f t="shared" si="1"/>
        <v>78.94736842105263</v>
      </c>
      <c r="I24" s="228">
        <f>SUM(I25:I26)</f>
        <v>488</v>
      </c>
      <c r="J24" s="229">
        <f t="shared" si="2"/>
        <v>92.075471698113205</v>
      </c>
      <c r="K24" s="229">
        <f t="shared" si="3"/>
        <v>92.424242424242422</v>
      </c>
      <c r="L24" s="87">
        <f>SUM(L25:L26)</f>
        <v>0</v>
      </c>
      <c r="M24" s="229">
        <f t="shared" si="4"/>
        <v>0</v>
      </c>
      <c r="N24" s="230">
        <f t="shared" si="5"/>
        <v>0</v>
      </c>
      <c r="O24" s="5"/>
      <c r="P24" s="3"/>
    </row>
    <row r="25" spans="2:18" ht="15.75" customHeight="1" x14ac:dyDescent="0.15">
      <c r="B25" s="3"/>
      <c r="C25" s="727"/>
      <c r="D25" s="215"/>
      <c r="E25" s="72" t="s">
        <v>72</v>
      </c>
      <c r="F25" s="216"/>
      <c r="G25" s="217">
        <f t="shared" si="0"/>
        <v>0</v>
      </c>
      <c r="H25" s="218">
        <f t="shared" si="1"/>
        <v>0</v>
      </c>
      <c r="I25" s="219"/>
      <c r="J25" s="217">
        <f t="shared" si="2"/>
        <v>0</v>
      </c>
      <c r="K25" s="217">
        <f t="shared" si="3"/>
        <v>0</v>
      </c>
      <c r="L25" s="76">
        <v>0</v>
      </c>
      <c r="M25" s="217">
        <f t="shared" si="4"/>
        <v>0</v>
      </c>
      <c r="N25" s="220">
        <f t="shared" si="5"/>
        <v>0</v>
      </c>
      <c r="O25" s="5"/>
      <c r="P25" s="3"/>
    </row>
    <row r="26" spans="2:18" ht="15.75" customHeight="1" x14ac:dyDescent="0.15">
      <c r="B26" s="3"/>
      <c r="C26" s="727"/>
      <c r="D26" s="231"/>
      <c r="E26" s="78" t="s">
        <v>73</v>
      </c>
      <c r="F26" s="221">
        <v>15</v>
      </c>
      <c r="G26" s="222">
        <f t="shared" si="0"/>
        <v>71.428571428571431</v>
      </c>
      <c r="H26" s="223">
        <f t="shared" si="1"/>
        <v>78.94736842105263</v>
      </c>
      <c r="I26" s="224">
        <v>488</v>
      </c>
      <c r="J26" s="222">
        <f>I26/$I$5*100</f>
        <v>92.075471698113205</v>
      </c>
      <c r="K26" s="222">
        <f>I26/$I$6*100</f>
        <v>92.424242424242422</v>
      </c>
      <c r="L26" s="82">
        <v>0</v>
      </c>
      <c r="M26" s="222">
        <f t="shared" si="4"/>
        <v>0</v>
      </c>
      <c r="N26" s="225">
        <f t="shared" si="5"/>
        <v>0</v>
      </c>
      <c r="O26" s="5"/>
      <c r="P26" s="3"/>
    </row>
    <row r="27" spans="2:18" ht="15.75" customHeight="1" thickBot="1" x14ac:dyDescent="0.2">
      <c r="B27" s="3"/>
      <c r="C27" s="728"/>
      <c r="D27" s="724" t="s">
        <v>74</v>
      </c>
      <c r="E27" s="725"/>
      <c r="F27" s="240">
        <v>2</v>
      </c>
      <c r="G27" s="241">
        <f t="shared" si="0"/>
        <v>9.5238095238095237</v>
      </c>
      <c r="H27" s="242" t="s">
        <v>53</v>
      </c>
      <c r="I27" s="243">
        <v>2</v>
      </c>
      <c r="J27" s="241">
        <f t="shared" si="2"/>
        <v>0.37735849056603776</v>
      </c>
      <c r="K27" s="244" t="s">
        <v>53</v>
      </c>
      <c r="L27" s="245"/>
      <c r="M27" s="246"/>
      <c r="N27" s="247" t="s">
        <v>75</v>
      </c>
      <c r="O27" s="5"/>
      <c r="P27" s="3"/>
    </row>
    <row r="28" spans="2:18" ht="1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2:18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2:18" x14ac:dyDescent="0.15">
      <c r="B30" s="3"/>
      <c r="C30" s="24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18">
    <mergeCell ref="C6:E6"/>
    <mergeCell ref="C3:E4"/>
    <mergeCell ref="F3:H3"/>
    <mergeCell ref="I3:K3"/>
    <mergeCell ref="L3:N3"/>
    <mergeCell ref="C5:E5"/>
    <mergeCell ref="D24:E24"/>
    <mergeCell ref="D27:E27"/>
    <mergeCell ref="C7:C27"/>
    <mergeCell ref="D7:E7"/>
    <mergeCell ref="D11:E11"/>
    <mergeCell ref="D14:E14"/>
    <mergeCell ref="D15:E15"/>
    <mergeCell ref="D16:E16"/>
    <mergeCell ref="D17:E17"/>
    <mergeCell ref="D18:E18"/>
    <mergeCell ref="D22:E22"/>
    <mergeCell ref="D23:E23"/>
  </mergeCells>
  <phoneticPr fontId="3"/>
  <pageMargins left="0.78700000000000003" right="0.78700000000000003" top="0.98399999999999999" bottom="0.98399999999999999" header="0.51200000000000001" footer="0.51200000000000001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22B06-86C7-4B3F-BA7C-757FD31760F3}">
  <dimension ref="B2:AB30"/>
  <sheetViews>
    <sheetView showGridLines="0" showZeros="0" view="pageBreakPreview" zoomScale="70" zoomScaleNormal="100" zoomScaleSheetLayoutView="70" workbookViewId="0">
      <selection activeCell="AE24" sqref="AE24"/>
    </sheetView>
  </sheetViews>
  <sheetFormatPr defaultRowHeight="10.8" x14ac:dyDescent="0.15"/>
  <cols>
    <col min="1" max="1" width="5.625" customWidth="1"/>
    <col min="2" max="2" width="1.125" customWidth="1"/>
    <col min="3" max="3" width="3.5" customWidth="1"/>
    <col min="4" max="4" width="6.375" customWidth="1"/>
    <col min="5" max="5" width="12.875" customWidth="1"/>
    <col min="6" max="15" width="3.625" customWidth="1"/>
    <col min="16" max="16" width="6" bestFit="1" customWidth="1"/>
    <col min="19" max="19" width="6" bestFit="1" customWidth="1"/>
    <col min="22" max="22" width="0.875" customWidth="1"/>
    <col min="23" max="23" width="1.5" customWidth="1"/>
  </cols>
  <sheetData>
    <row r="2" spans="2:28" ht="15" customHeight="1" thickBot="1" x14ac:dyDescent="0.2">
      <c r="B2" s="3"/>
      <c r="C2" s="6" t="s">
        <v>76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49"/>
      <c r="Q2" s="249"/>
      <c r="R2" s="249"/>
      <c r="S2" s="3"/>
      <c r="T2" s="3"/>
      <c r="U2" s="3"/>
      <c r="V2" s="3"/>
      <c r="W2" s="3"/>
    </row>
    <row r="3" spans="2:28" ht="15" customHeight="1" x14ac:dyDescent="0.15">
      <c r="B3" s="3"/>
      <c r="C3" s="684" t="s">
        <v>77</v>
      </c>
      <c r="D3" s="737"/>
      <c r="E3" s="760"/>
      <c r="F3" s="762" t="s">
        <v>43</v>
      </c>
      <c r="G3" s="752">
        <v>27</v>
      </c>
      <c r="H3" s="752">
        <v>28</v>
      </c>
      <c r="I3" s="752">
        <v>29</v>
      </c>
      <c r="J3" s="752">
        <v>30</v>
      </c>
      <c r="K3" s="752" t="s">
        <v>78</v>
      </c>
      <c r="L3" s="752">
        <v>2</v>
      </c>
      <c r="M3" s="754">
        <v>3</v>
      </c>
      <c r="N3" s="756">
        <v>4</v>
      </c>
      <c r="O3" s="758">
        <v>5</v>
      </c>
      <c r="P3" s="739" t="s">
        <v>79</v>
      </c>
      <c r="Q3" s="740"/>
      <c r="R3" s="742"/>
      <c r="S3" s="747" t="s">
        <v>80</v>
      </c>
      <c r="T3" s="747"/>
      <c r="U3" s="748"/>
      <c r="V3" s="250"/>
      <c r="W3" s="3"/>
    </row>
    <row r="4" spans="2:28" ht="29.4" thickBot="1" x14ac:dyDescent="0.2">
      <c r="B4" s="3"/>
      <c r="C4" s="720"/>
      <c r="D4" s="738"/>
      <c r="E4" s="761"/>
      <c r="F4" s="753"/>
      <c r="G4" s="753"/>
      <c r="H4" s="753"/>
      <c r="I4" s="753"/>
      <c r="J4" s="753"/>
      <c r="K4" s="753"/>
      <c r="L4" s="753"/>
      <c r="M4" s="755"/>
      <c r="N4" s="757"/>
      <c r="O4" s="759"/>
      <c r="P4" s="192" t="s">
        <v>36</v>
      </c>
      <c r="Q4" s="251" t="s">
        <v>50</v>
      </c>
      <c r="R4" s="252" t="s">
        <v>51</v>
      </c>
      <c r="S4" s="192" t="s">
        <v>36</v>
      </c>
      <c r="T4" s="251" t="s">
        <v>50</v>
      </c>
      <c r="U4" s="252" t="s">
        <v>51</v>
      </c>
      <c r="V4" s="250"/>
      <c r="W4" s="3"/>
    </row>
    <row r="5" spans="2:28" ht="15" customHeight="1" x14ac:dyDescent="0.15">
      <c r="B5" s="3"/>
      <c r="C5" s="712" t="s">
        <v>81</v>
      </c>
      <c r="D5" s="702"/>
      <c r="E5" s="702"/>
      <c r="F5" s="202">
        <f t="shared" ref="F5:O5" si="0">SUM(F6,F27)</f>
        <v>14</v>
      </c>
      <c r="G5" s="202">
        <f t="shared" si="0"/>
        <v>25</v>
      </c>
      <c r="H5" s="202">
        <f t="shared" si="0"/>
        <v>24</v>
      </c>
      <c r="I5" s="202">
        <f t="shared" si="0"/>
        <v>15</v>
      </c>
      <c r="J5" s="202">
        <f t="shared" si="0"/>
        <v>10</v>
      </c>
      <c r="K5" s="202">
        <f t="shared" si="0"/>
        <v>5</v>
      </c>
      <c r="L5" s="202">
        <f t="shared" si="0"/>
        <v>19</v>
      </c>
      <c r="M5" s="202">
        <f t="shared" si="0"/>
        <v>7</v>
      </c>
      <c r="N5" s="253">
        <f t="shared" si="0"/>
        <v>11</v>
      </c>
      <c r="O5" s="254">
        <f t="shared" si="0"/>
        <v>21</v>
      </c>
      <c r="P5" s="255">
        <f>SUM(F5:O5)</f>
        <v>151</v>
      </c>
      <c r="Q5" s="256">
        <f>P5/P5*100</f>
        <v>100</v>
      </c>
      <c r="R5" s="257" t="s">
        <v>53</v>
      </c>
      <c r="S5" s="258">
        <f>SUM(K5:O5)</f>
        <v>63</v>
      </c>
      <c r="T5" s="259">
        <f>S5/S5*100</f>
        <v>100</v>
      </c>
      <c r="U5" s="260" t="s">
        <v>53</v>
      </c>
      <c r="V5" s="261"/>
      <c r="W5" s="3"/>
    </row>
    <row r="6" spans="2:28" ht="15" customHeight="1" thickBot="1" x14ac:dyDescent="0.2">
      <c r="B6" s="3"/>
      <c r="C6" s="697" t="s">
        <v>54</v>
      </c>
      <c r="D6" s="749"/>
      <c r="E6" s="749"/>
      <c r="F6" s="208">
        <f>SUM(F7,F11,F14:F18,F22:F24)</f>
        <v>13</v>
      </c>
      <c r="G6" s="208">
        <f>SUM(G7,G11,G14:G18,G22:G24)</f>
        <v>25</v>
      </c>
      <c r="H6" s="208">
        <f t="shared" ref="H6:N6" si="1">SUM(H7,H11,H14:H18,H22:H24)</f>
        <v>24</v>
      </c>
      <c r="I6" s="208">
        <f t="shared" si="1"/>
        <v>14</v>
      </c>
      <c r="J6" s="208">
        <f t="shared" si="1"/>
        <v>10</v>
      </c>
      <c r="K6" s="208">
        <f t="shared" si="1"/>
        <v>5</v>
      </c>
      <c r="L6" s="208">
        <f t="shared" si="1"/>
        <v>19</v>
      </c>
      <c r="M6" s="208">
        <f t="shared" si="1"/>
        <v>5</v>
      </c>
      <c r="N6" s="262">
        <f t="shared" si="1"/>
        <v>8</v>
      </c>
      <c r="O6" s="263">
        <f>SUM(O7,O11,O14:O18,O22:O24)</f>
        <v>19</v>
      </c>
      <c r="P6" s="264">
        <f>SUM(F6:O6)</f>
        <v>142</v>
      </c>
      <c r="Q6" s="265">
        <f>P6/P5*100</f>
        <v>94.039735099337747</v>
      </c>
      <c r="R6" s="266">
        <f>P6/$P$6*100</f>
        <v>100</v>
      </c>
      <c r="S6" s="267">
        <f>SUM(K6:O6)</f>
        <v>56</v>
      </c>
      <c r="T6" s="265">
        <f>S6/S5*100</f>
        <v>88.888888888888886</v>
      </c>
      <c r="U6" s="268">
        <f>S6/S6*100</f>
        <v>100</v>
      </c>
      <c r="V6" s="261"/>
      <c r="W6" s="3"/>
    </row>
    <row r="7" spans="2:28" ht="15" customHeight="1" thickTop="1" x14ac:dyDescent="0.15">
      <c r="B7" s="3"/>
      <c r="C7" s="726" t="s">
        <v>55</v>
      </c>
      <c r="D7" s="729" t="s">
        <v>56</v>
      </c>
      <c r="E7" s="751"/>
      <c r="F7" s="269">
        <v>4</v>
      </c>
      <c r="G7" s="269">
        <v>3</v>
      </c>
      <c r="H7" s="269">
        <v>1</v>
      </c>
      <c r="I7" s="269">
        <v>2</v>
      </c>
      <c r="J7" s="269">
        <v>3</v>
      </c>
      <c r="K7" s="269">
        <v>1</v>
      </c>
      <c r="L7" s="269">
        <v>3</v>
      </c>
      <c r="M7" s="270"/>
      <c r="N7" s="270">
        <f>SUM(N8:N10)</f>
        <v>3</v>
      </c>
      <c r="O7" s="271">
        <f>SUM(O8:O10)</f>
        <v>0</v>
      </c>
      <c r="P7" s="272">
        <f>SUM(P8:P10)</f>
        <v>20</v>
      </c>
      <c r="Q7" s="273">
        <f t="shared" ref="Q7:Q12" si="2">P7/$P$5*100</f>
        <v>13.245033112582782</v>
      </c>
      <c r="R7" s="274">
        <f>P7/$P$6*100</f>
        <v>14.084507042253522</v>
      </c>
      <c r="S7" s="275">
        <f>SUM(S8:S10)</f>
        <v>7</v>
      </c>
      <c r="T7" s="273">
        <f>S7/$S$5*100</f>
        <v>11.111111111111111</v>
      </c>
      <c r="U7" s="274">
        <f>S7/$S$6*100</f>
        <v>12.5</v>
      </c>
      <c r="V7" s="261"/>
      <c r="W7" s="3"/>
      <c r="Z7" s="276"/>
    </row>
    <row r="8" spans="2:28" ht="15" customHeight="1" x14ac:dyDescent="0.15">
      <c r="B8" s="3"/>
      <c r="C8" s="727"/>
      <c r="D8" s="215"/>
      <c r="E8" s="277" t="s">
        <v>57</v>
      </c>
      <c r="F8" s="76">
        <v>1</v>
      </c>
      <c r="G8" s="76">
        <v>3</v>
      </c>
      <c r="H8" s="76">
        <v>1</v>
      </c>
      <c r="I8" s="76"/>
      <c r="J8" s="76"/>
      <c r="K8" s="76"/>
      <c r="L8" s="76"/>
      <c r="M8" s="278"/>
      <c r="N8" s="278"/>
      <c r="O8" s="279"/>
      <c r="P8" s="280">
        <f>SUM(F8:O8)</f>
        <v>5</v>
      </c>
      <c r="Q8" s="281">
        <f t="shared" si="2"/>
        <v>3.3112582781456954</v>
      </c>
      <c r="R8" s="282">
        <f>P8/$P$6*100</f>
        <v>3.5211267605633805</v>
      </c>
      <c r="S8" s="283">
        <f>SUM(K8:O8)</f>
        <v>0</v>
      </c>
      <c r="T8" s="281">
        <f t="shared" ref="T8:T26" si="3">S8/$S$5*100</f>
        <v>0</v>
      </c>
      <c r="U8" s="282">
        <f t="shared" ref="U8:U25" si="4">S8/$S$6*100</f>
        <v>0</v>
      </c>
      <c r="V8" s="261"/>
      <c r="W8" s="3"/>
      <c r="Z8" s="276"/>
      <c r="AB8" s="284"/>
    </row>
    <row r="9" spans="2:28" ht="15" customHeight="1" x14ac:dyDescent="0.15">
      <c r="B9" s="3"/>
      <c r="C9" s="727"/>
      <c r="D9" s="215"/>
      <c r="E9" s="277" t="s">
        <v>58</v>
      </c>
      <c r="F9" s="76"/>
      <c r="G9" s="76">
        <v>0</v>
      </c>
      <c r="H9" s="76">
        <v>0</v>
      </c>
      <c r="I9" s="76">
        <v>0</v>
      </c>
      <c r="J9" s="76"/>
      <c r="K9" s="76"/>
      <c r="L9" s="76">
        <v>1</v>
      </c>
      <c r="M9" s="278"/>
      <c r="N9" s="278"/>
      <c r="O9" s="279"/>
      <c r="P9" s="280">
        <f>SUM(F9:O9)</f>
        <v>1</v>
      </c>
      <c r="Q9" s="281">
        <f t="shared" si="2"/>
        <v>0.66225165562913912</v>
      </c>
      <c r="R9" s="282">
        <f t="shared" ref="R9:R26" si="5">P9/$P$6*100</f>
        <v>0.70422535211267612</v>
      </c>
      <c r="S9" s="283">
        <f>SUM(K9:O9)</f>
        <v>1</v>
      </c>
      <c r="T9" s="281">
        <f t="shared" si="3"/>
        <v>1.5873015873015872</v>
      </c>
      <c r="U9" s="282">
        <f t="shared" si="4"/>
        <v>1.7857142857142856</v>
      </c>
      <c r="V9" s="261"/>
      <c r="W9" s="3"/>
      <c r="Z9" s="276"/>
    </row>
    <row r="10" spans="2:28" ht="15" customHeight="1" x14ac:dyDescent="0.15">
      <c r="B10" s="3"/>
      <c r="C10" s="727"/>
      <c r="D10" s="215"/>
      <c r="E10" s="285" t="s">
        <v>59</v>
      </c>
      <c r="F10" s="82">
        <v>3</v>
      </c>
      <c r="G10" s="82">
        <v>0</v>
      </c>
      <c r="H10" s="82">
        <v>0</v>
      </c>
      <c r="I10" s="82">
        <v>2</v>
      </c>
      <c r="J10" s="82">
        <v>3</v>
      </c>
      <c r="K10" s="82">
        <v>1</v>
      </c>
      <c r="L10" s="82">
        <v>2</v>
      </c>
      <c r="M10" s="286"/>
      <c r="N10" s="286">
        <v>3</v>
      </c>
      <c r="O10" s="287"/>
      <c r="P10" s="288">
        <f>SUM(F10:O10)</f>
        <v>14</v>
      </c>
      <c r="Q10" s="289">
        <f t="shared" si="2"/>
        <v>9.2715231788079464</v>
      </c>
      <c r="R10" s="290">
        <f>P10/$P$6*100</f>
        <v>9.8591549295774641</v>
      </c>
      <c r="S10" s="291">
        <f>SUM(K10:O10)</f>
        <v>6</v>
      </c>
      <c r="T10" s="289">
        <f t="shared" si="3"/>
        <v>9.5238095238095237</v>
      </c>
      <c r="U10" s="290">
        <f t="shared" si="4"/>
        <v>10.714285714285714</v>
      </c>
      <c r="V10" s="261"/>
      <c r="W10" s="3"/>
      <c r="X10" s="261"/>
      <c r="Z10" s="276"/>
    </row>
    <row r="11" spans="2:28" ht="15" customHeight="1" x14ac:dyDescent="0.15">
      <c r="B11" s="3"/>
      <c r="C11" s="727"/>
      <c r="D11" s="722" t="s">
        <v>60</v>
      </c>
      <c r="E11" s="744"/>
      <c r="F11" s="87">
        <v>0</v>
      </c>
      <c r="G11" s="87">
        <v>0</v>
      </c>
      <c r="H11" s="87">
        <v>0</v>
      </c>
      <c r="I11" s="87">
        <v>0</v>
      </c>
      <c r="J11" s="87"/>
      <c r="K11" s="87"/>
      <c r="L11" s="87"/>
      <c r="M11" s="292"/>
      <c r="N11" s="292"/>
      <c r="O11" s="293">
        <f>SUM(O12:O13)</f>
        <v>0</v>
      </c>
      <c r="P11" s="294">
        <f>SUM(P12:P13)</f>
        <v>0</v>
      </c>
      <c r="Q11" s="295">
        <f t="shared" si="2"/>
        <v>0</v>
      </c>
      <c r="R11" s="296">
        <f t="shared" si="5"/>
        <v>0</v>
      </c>
      <c r="S11" s="3">
        <f>SUM(S12:S13)</f>
        <v>0</v>
      </c>
      <c r="T11" s="297">
        <f t="shared" si="3"/>
        <v>0</v>
      </c>
      <c r="U11" s="296">
        <f t="shared" si="4"/>
        <v>0</v>
      </c>
      <c r="V11" s="261"/>
      <c r="W11" s="3"/>
      <c r="Z11" s="276"/>
    </row>
    <row r="12" spans="2:28" ht="15" customHeight="1" x14ac:dyDescent="0.15">
      <c r="B12" s="3"/>
      <c r="C12" s="727"/>
      <c r="D12" s="215"/>
      <c r="E12" s="277" t="s">
        <v>61</v>
      </c>
      <c r="F12" s="76">
        <v>0</v>
      </c>
      <c r="G12" s="76">
        <v>0</v>
      </c>
      <c r="H12" s="76">
        <v>0</v>
      </c>
      <c r="I12" s="76">
        <v>0</v>
      </c>
      <c r="J12" s="76"/>
      <c r="K12" s="76"/>
      <c r="L12" s="76"/>
      <c r="M12" s="278"/>
      <c r="N12" s="278"/>
      <c r="O12" s="279"/>
      <c r="P12" s="280">
        <f t="shared" ref="P12:P17" si="6">SUM(F12:O12)</f>
        <v>0</v>
      </c>
      <c r="Q12" s="298">
        <f t="shared" si="2"/>
        <v>0</v>
      </c>
      <c r="R12" s="282">
        <f t="shared" si="5"/>
        <v>0</v>
      </c>
      <c r="S12" s="283">
        <f t="shared" ref="S12:S17" si="7">SUM(K12:O12)</f>
        <v>0</v>
      </c>
      <c r="T12" s="281">
        <f t="shared" si="3"/>
        <v>0</v>
      </c>
      <c r="U12" s="282">
        <f t="shared" si="4"/>
        <v>0</v>
      </c>
      <c r="V12" s="261"/>
      <c r="W12" s="3"/>
      <c r="Z12" s="276"/>
    </row>
    <row r="13" spans="2:28" ht="15" customHeight="1" x14ac:dyDescent="0.15">
      <c r="B13" s="3"/>
      <c r="C13" s="727"/>
      <c r="D13" s="231"/>
      <c r="E13" s="285" t="s">
        <v>82</v>
      </c>
      <c r="F13" s="82"/>
      <c r="G13" s="82">
        <v>0</v>
      </c>
      <c r="H13" s="82">
        <v>0</v>
      </c>
      <c r="I13" s="299">
        <v>0</v>
      </c>
      <c r="J13" s="299"/>
      <c r="K13" s="299"/>
      <c r="L13" s="299"/>
      <c r="M13" s="300"/>
      <c r="N13" s="300"/>
      <c r="O13" s="301"/>
      <c r="P13" s="288">
        <f t="shared" si="6"/>
        <v>0</v>
      </c>
      <c r="Q13" s="302">
        <f>(P13)/$P$5*100</f>
        <v>0</v>
      </c>
      <c r="R13" s="290">
        <f t="shared" si="5"/>
        <v>0</v>
      </c>
      <c r="S13" s="303">
        <f t="shared" si="7"/>
        <v>0</v>
      </c>
      <c r="T13" s="289">
        <f t="shared" si="3"/>
        <v>0</v>
      </c>
      <c r="U13" s="290">
        <f t="shared" si="4"/>
        <v>0</v>
      </c>
      <c r="V13" s="261"/>
      <c r="W13" s="3"/>
      <c r="Z13" s="276"/>
    </row>
    <row r="14" spans="2:28" ht="15" customHeight="1" x14ac:dyDescent="0.15">
      <c r="B14" s="3"/>
      <c r="C14" s="727"/>
      <c r="D14" s="732" t="s">
        <v>62</v>
      </c>
      <c r="E14" s="732"/>
      <c r="F14" s="99"/>
      <c r="G14" s="99">
        <v>2</v>
      </c>
      <c r="H14" s="99"/>
      <c r="I14" s="99">
        <v>1</v>
      </c>
      <c r="J14" s="99"/>
      <c r="K14" s="99"/>
      <c r="L14" s="99"/>
      <c r="M14" s="304">
        <v>1</v>
      </c>
      <c r="N14" s="304"/>
      <c r="O14" s="305">
        <v>1</v>
      </c>
      <c r="P14" s="306">
        <f t="shared" si="6"/>
        <v>5</v>
      </c>
      <c r="Q14" s="256">
        <f t="shared" ref="Q14:Q27" si="8">P14/$P$5*100</f>
        <v>3.3112582781456954</v>
      </c>
      <c r="R14" s="307">
        <f t="shared" si="5"/>
        <v>3.5211267605633805</v>
      </c>
      <c r="S14" s="308">
        <f t="shared" si="7"/>
        <v>2</v>
      </c>
      <c r="T14" s="256">
        <f t="shared" si="3"/>
        <v>3.1746031746031744</v>
      </c>
      <c r="U14" s="307">
        <f t="shared" si="4"/>
        <v>3.5714285714285712</v>
      </c>
      <c r="V14" s="261"/>
      <c r="W14" s="3"/>
      <c r="Z14" s="276"/>
    </row>
    <row r="15" spans="2:28" ht="15" customHeight="1" x14ac:dyDescent="0.15">
      <c r="B15" s="3"/>
      <c r="C15" s="727"/>
      <c r="D15" s="732" t="s">
        <v>63</v>
      </c>
      <c r="E15" s="732"/>
      <c r="F15" s="99"/>
      <c r="G15" s="99">
        <v>0</v>
      </c>
      <c r="H15" s="99"/>
      <c r="I15" s="99"/>
      <c r="J15" s="99"/>
      <c r="K15" s="99"/>
      <c r="L15" s="99"/>
      <c r="M15" s="304"/>
      <c r="N15" s="304"/>
      <c r="O15" s="305"/>
      <c r="P15" s="309">
        <f t="shared" si="6"/>
        <v>0</v>
      </c>
      <c r="Q15" s="256">
        <f t="shared" si="8"/>
        <v>0</v>
      </c>
      <c r="R15" s="307">
        <f t="shared" si="5"/>
        <v>0</v>
      </c>
      <c r="S15" s="308">
        <f t="shared" si="7"/>
        <v>0</v>
      </c>
      <c r="T15" s="256">
        <f t="shared" si="3"/>
        <v>0</v>
      </c>
      <c r="U15" s="307">
        <f t="shared" si="4"/>
        <v>0</v>
      </c>
      <c r="V15" s="261"/>
      <c r="W15" s="3"/>
      <c r="Z15" s="276"/>
    </row>
    <row r="16" spans="2:28" ht="15" customHeight="1" x14ac:dyDescent="0.15">
      <c r="B16" s="3"/>
      <c r="C16" s="727"/>
      <c r="D16" s="732" t="s">
        <v>64</v>
      </c>
      <c r="E16" s="732"/>
      <c r="F16" s="99">
        <v>0</v>
      </c>
      <c r="G16" s="99">
        <v>0</v>
      </c>
      <c r="H16" s="99">
        <v>0</v>
      </c>
      <c r="I16" s="99">
        <v>0</v>
      </c>
      <c r="J16" s="99"/>
      <c r="K16" s="99"/>
      <c r="L16" s="99"/>
      <c r="M16" s="304"/>
      <c r="N16" s="304"/>
      <c r="O16" s="305"/>
      <c r="P16" s="309">
        <f t="shared" si="6"/>
        <v>0</v>
      </c>
      <c r="Q16" s="256">
        <f t="shared" si="8"/>
        <v>0</v>
      </c>
      <c r="R16" s="307">
        <f t="shared" si="5"/>
        <v>0</v>
      </c>
      <c r="S16" s="308">
        <f t="shared" si="7"/>
        <v>0</v>
      </c>
      <c r="T16" s="256">
        <f t="shared" si="3"/>
        <v>0</v>
      </c>
      <c r="U16" s="307">
        <f t="shared" si="4"/>
        <v>0</v>
      </c>
      <c r="V16" s="261"/>
      <c r="W16" s="3"/>
      <c r="Z16" s="276"/>
    </row>
    <row r="17" spans="2:26" ht="15" customHeight="1" x14ac:dyDescent="0.15">
      <c r="B17" s="3"/>
      <c r="C17" s="727"/>
      <c r="D17" s="732" t="s">
        <v>65</v>
      </c>
      <c r="E17" s="732"/>
      <c r="F17" s="99"/>
      <c r="G17" s="99">
        <v>1</v>
      </c>
      <c r="H17" s="99"/>
      <c r="I17" s="99"/>
      <c r="J17" s="99"/>
      <c r="K17" s="99"/>
      <c r="L17" s="99"/>
      <c r="M17" s="304"/>
      <c r="N17" s="304"/>
      <c r="O17" s="305"/>
      <c r="P17" s="309">
        <f t="shared" si="6"/>
        <v>1</v>
      </c>
      <c r="Q17" s="310">
        <f t="shared" si="8"/>
        <v>0.66225165562913912</v>
      </c>
      <c r="R17" s="311">
        <f t="shared" si="5"/>
        <v>0.70422535211267612</v>
      </c>
      <c r="S17" s="308">
        <f t="shared" si="7"/>
        <v>0</v>
      </c>
      <c r="T17" s="310">
        <f t="shared" si="3"/>
        <v>0</v>
      </c>
      <c r="U17" s="311">
        <f t="shared" si="4"/>
        <v>0</v>
      </c>
      <c r="V17" s="261"/>
      <c r="W17" s="3"/>
      <c r="Z17" s="276"/>
    </row>
    <row r="18" spans="2:26" ht="15" customHeight="1" x14ac:dyDescent="0.15">
      <c r="B18" s="3"/>
      <c r="C18" s="727"/>
      <c r="D18" s="722" t="s">
        <v>66</v>
      </c>
      <c r="E18" s="744"/>
      <c r="F18" s="87">
        <v>1</v>
      </c>
      <c r="G18" s="87">
        <v>1</v>
      </c>
      <c r="H18" s="87">
        <v>2</v>
      </c>
      <c r="I18" s="87">
        <v>1</v>
      </c>
      <c r="J18" s="87"/>
      <c r="K18" s="87"/>
      <c r="L18" s="87">
        <v>5</v>
      </c>
      <c r="M18" s="292"/>
      <c r="N18" s="292"/>
      <c r="O18" s="293">
        <f>SUM(O19:O21)</f>
        <v>1</v>
      </c>
      <c r="P18" s="294">
        <f>SUM(P19:P21)</f>
        <v>11</v>
      </c>
      <c r="Q18" s="297">
        <f t="shared" si="8"/>
        <v>7.2847682119205297</v>
      </c>
      <c r="R18" s="296">
        <f t="shared" si="5"/>
        <v>7.7464788732394361</v>
      </c>
      <c r="S18" s="312">
        <f>SUM(S19:S21)</f>
        <v>6</v>
      </c>
      <c r="T18" s="297">
        <f t="shared" si="3"/>
        <v>9.5238095238095237</v>
      </c>
      <c r="U18" s="296">
        <f t="shared" si="4"/>
        <v>10.714285714285714</v>
      </c>
      <c r="V18" s="261"/>
      <c r="W18" s="3"/>
      <c r="Z18" s="276"/>
    </row>
    <row r="19" spans="2:26" ht="15" customHeight="1" x14ac:dyDescent="0.15">
      <c r="B19" s="3"/>
      <c r="C19" s="727"/>
      <c r="D19" s="215"/>
      <c r="E19" s="277" t="s">
        <v>67</v>
      </c>
      <c r="F19" s="76"/>
      <c r="G19" s="76">
        <v>0</v>
      </c>
      <c r="H19" s="76">
        <v>0</v>
      </c>
      <c r="I19" s="76">
        <v>0</v>
      </c>
      <c r="J19" s="76"/>
      <c r="K19" s="76"/>
      <c r="L19" s="76"/>
      <c r="M19" s="278"/>
      <c r="N19" s="278"/>
      <c r="O19" s="279"/>
      <c r="P19" s="280">
        <f>SUM(F19:O19)</f>
        <v>0</v>
      </c>
      <c r="Q19" s="281">
        <f t="shared" si="8"/>
        <v>0</v>
      </c>
      <c r="R19" s="282">
        <f t="shared" si="5"/>
        <v>0</v>
      </c>
      <c r="S19" s="283">
        <f>SUM(K19:O19)</f>
        <v>0</v>
      </c>
      <c r="T19" s="281">
        <f t="shared" si="3"/>
        <v>0</v>
      </c>
      <c r="U19" s="282">
        <f t="shared" si="4"/>
        <v>0</v>
      </c>
      <c r="V19" s="261"/>
      <c r="W19" s="3"/>
      <c r="Z19" s="276"/>
    </row>
    <row r="20" spans="2:26" ht="15" customHeight="1" x14ac:dyDescent="0.15">
      <c r="B20" s="3"/>
      <c r="C20" s="727"/>
      <c r="D20" s="215"/>
      <c r="E20" s="277" t="s">
        <v>68</v>
      </c>
      <c r="F20" s="76"/>
      <c r="G20" s="76">
        <v>1</v>
      </c>
      <c r="H20" s="76"/>
      <c r="I20" s="76"/>
      <c r="J20" s="76"/>
      <c r="K20" s="76"/>
      <c r="L20" s="76">
        <v>3</v>
      </c>
      <c r="M20" s="278"/>
      <c r="N20" s="278"/>
      <c r="O20" s="279">
        <v>1</v>
      </c>
      <c r="P20" s="280">
        <f>SUM(F20:O20)</f>
        <v>5</v>
      </c>
      <c r="Q20" s="281">
        <f t="shared" si="8"/>
        <v>3.3112582781456954</v>
      </c>
      <c r="R20" s="282">
        <f t="shared" si="5"/>
        <v>3.5211267605633805</v>
      </c>
      <c r="S20" s="283">
        <f>SUM(K20:O20)</f>
        <v>4</v>
      </c>
      <c r="T20" s="281">
        <f t="shared" si="3"/>
        <v>6.3492063492063489</v>
      </c>
      <c r="U20" s="282">
        <f t="shared" si="4"/>
        <v>7.1428571428571423</v>
      </c>
      <c r="V20" s="261"/>
      <c r="W20" s="3"/>
      <c r="Z20" s="276"/>
    </row>
    <row r="21" spans="2:26" ht="15" customHeight="1" x14ac:dyDescent="0.15">
      <c r="B21" s="3"/>
      <c r="C21" s="727"/>
      <c r="D21" s="231"/>
      <c r="E21" s="285" t="s">
        <v>59</v>
      </c>
      <c r="F21" s="82">
        <v>1</v>
      </c>
      <c r="G21" s="82">
        <v>0</v>
      </c>
      <c r="H21" s="82">
        <v>2</v>
      </c>
      <c r="I21" s="82">
        <v>1</v>
      </c>
      <c r="J21" s="82"/>
      <c r="K21" s="82"/>
      <c r="L21" s="82">
        <v>2</v>
      </c>
      <c r="M21" s="286"/>
      <c r="N21" s="286"/>
      <c r="O21" s="287"/>
      <c r="P21" s="288">
        <f>SUM(F21:O21)</f>
        <v>6</v>
      </c>
      <c r="Q21" s="289">
        <f t="shared" si="8"/>
        <v>3.9735099337748347</v>
      </c>
      <c r="R21" s="290">
        <f t="shared" si="5"/>
        <v>4.225352112676056</v>
      </c>
      <c r="S21" s="303">
        <f>SUM(K21:O21)</f>
        <v>2</v>
      </c>
      <c r="T21" s="289">
        <f t="shared" si="3"/>
        <v>3.1746031746031744</v>
      </c>
      <c r="U21" s="290">
        <f t="shared" si="4"/>
        <v>3.5714285714285712</v>
      </c>
      <c r="V21" s="261"/>
      <c r="W21" s="3"/>
      <c r="Z21" s="276"/>
    </row>
    <row r="22" spans="2:26" ht="15" customHeight="1" x14ac:dyDescent="0.15">
      <c r="B22" s="3"/>
      <c r="C22" s="727"/>
      <c r="D22" s="732" t="s">
        <v>69</v>
      </c>
      <c r="E22" s="732"/>
      <c r="F22" s="99"/>
      <c r="G22" s="99">
        <v>0</v>
      </c>
      <c r="H22" s="99">
        <v>0</v>
      </c>
      <c r="I22" s="99">
        <v>0</v>
      </c>
      <c r="J22" s="99"/>
      <c r="K22" s="99"/>
      <c r="L22" s="99"/>
      <c r="M22" s="304"/>
      <c r="N22" s="304"/>
      <c r="O22" s="305">
        <v>2</v>
      </c>
      <c r="P22" s="313">
        <f>SUM(F22:O22)</f>
        <v>2</v>
      </c>
      <c r="Q22" s="256">
        <f t="shared" si="8"/>
        <v>1.3245033112582782</v>
      </c>
      <c r="R22" s="307">
        <f t="shared" si="5"/>
        <v>1.4084507042253522</v>
      </c>
      <c r="S22" s="308">
        <f>SUM(K22:O22)</f>
        <v>2</v>
      </c>
      <c r="T22" s="256">
        <f t="shared" si="3"/>
        <v>3.1746031746031744</v>
      </c>
      <c r="U22" s="307">
        <f t="shared" si="4"/>
        <v>3.5714285714285712</v>
      </c>
      <c r="V22" s="261"/>
      <c r="W22" s="3"/>
      <c r="Z22" s="276"/>
    </row>
    <row r="23" spans="2:26" ht="15" customHeight="1" x14ac:dyDescent="0.15">
      <c r="B23" s="3"/>
      <c r="C23" s="750"/>
      <c r="D23" s="732" t="s">
        <v>70</v>
      </c>
      <c r="E23" s="732"/>
      <c r="F23" s="99"/>
      <c r="G23" s="99">
        <v>2</v>
      </c>
      <c r="H23" s="99"/>
      <c r="I23" s="99"/>
      <c r="J23" s="99"/>
      <c r="K23" s="99">
        <v>1</v>
      </c>
      <c r="L23" s="99">
        <v>1</v>
      </c>
      <c r="M23" s="304"/>
      <c r="N23" s="304"/>
      <c r="O23" s="305"/>
      <c r="P23" s="314">
        <f>SUM(F23:O23)</f>
        <v>4</v>
      </c>
      <c r="Q23" s="256">
        <f t="shared" si="8"/>
        <v>2.6490066225165565</v>
      </c>
      <c r="R23" s="307">
        <f t="shared" si="5"/>
        <v>2.8169014084507045</v>
      </c>
      <c r="S23" s="308">
        <f>SUM(K23:O23)</f>
        <v>2</v>
      </c>
      <c r="T23" s="256">
        <f t="shared" si="3"/>
        <v>3.1746031746031744</v>
      </c>
      <c r="U23" s="307">
        <f t="shared" si="4"/>
        <v>3.5714285714285712</v>
      </c>
      <c r="V23" s="261"/>
      <c r="W23" s="3"/>
      <c r="Z23" s="276"/>
    </row>
    <row r="24" spans="2:26" ht="15" customHeight="1" x14ac:dyDescent="0.15">
      <c r="B24" s="3"/>
      <c r="C24" s="727"/>
      <c r="D24" s="722" t="s">
        <v>71</v>
      </c>
      <c r="E24" s="744"/>
      <c r="F24" s="87">
        <v>8</v>
      </c>
      <c r="G24" s="87">
        <v>16</v>
      </c>
      <c r="H24" s="87">
        <v>21</v>
      </c>
      <c r="I24" s="87">
        <v>10</v>
      </c>
      <c r="J24" s="87">
        <v>7</v>
      </c>
      <c r="K24" s="87">
        <v>3</v>
      </c>
      <c r="L24" s="87">
        <v>10</v>
      </c>
      <c r="M24" s="292">
        <v>4</v>
      </c>
      <c r="N24" s="292">
        <f>SUM(N25:N26)</f>
        <v>5</v>
      </c>
      <c r="O24" s="293">
        <f>SUM(O25:O26)</f>
        <v>15</v>
      </c>
      <c r="P24" s="294">
        <f>SUM(P25:P26)</f>
        <v>99</v>
      </c>
      <c r="Q24" s="297">
        <f t="shared" si="8"/>
        <v>65.562913907284766</v>
      </c>
      <c r="R24" s="296">
        <f t="shared" si="5"/>
        <v>69.718309859154928</v>
      </c>
      <c r="S24" s="3">
        <f>SUM(S25:S26)</f>
        <v>37</v>
      </c>
      <c r="T24" s="297">
        <f t="shared" si="3"/>
        <v>58.730158730158735</v>
      </c>
      <c r="U24" s="296">
        <f t="shared" si="4"/>
        <v>66.071428571428569</v>
      </c>
      <c r="V24" s="261"/>
      <c r="W24" s="3"/>
      <c r="Z24" s="276"/>
    </row>
    <row r="25" spans="2:26" ht="15" customHeight="1" x14ac:dyDescent="0.15">
      <c r="B25" s="3"/>
      <c r="C25" s="727"/>
      <c r="D25" s="215"/>
      <c r="E25" s="277" t="s">
        <v>72</v>
      </c>
      <c r="F25" s="76">
        <v>0</v>
      </c>
      <c r="G25" s="76">
        <v>0</v>
      </c>
      <c r="H25" s="76">
        <v>0</v>
      </c>
      <c r="I25" s="76">
        <v>0</v>
      </c>
      <c r="J25" s="76"/>
      <c r="K25" s="76"/>
      <c r="L25" s="76"/>
      <c r="M25" s="278"/>
      <c r="N25" s="278"/>
      <c r="O25" s="279"/>
      <c r="P25" s="280">
        <f>SUM(F25:O25)</f>
        <v>0</v>
      </c>
      <c r="Q25" s="281">
        <f t="shared" si="8"/>
        <v>0</v>
      </c>
      <c r="R25" s="282">
        <f t="shared" si="5"/>
        <v>0</v>
      </c>
      <c r="S25" s="283">
        <f>SUM(K25:O25)</f>
        <v>0</v>
      </c>
      <c r="T25" s="281">
        <f t="shared" si="3"/>
        <v>0</v>
      </c>
      <c r="U25" s="282">
        <f t="shared" si="4"/>
        <v>0</v>
      </c>
      <c r="V25" s="261"/>
      <c r="W25" s="3"/>
      <c r="Z25" s="276"/>
    </row>
    <row r="26" spans="2:26" ht="15" customHeight="1" x14ac:dyDescent="0.15">
      <c r="B26" s="3"/>
      <c r="C26" s="727"/>
      <c r="D26" s="231"/>
      <c r="E26" s="285" t="s">
        <v>73</v>
      </c>
      <c r="F26" s="82">
        <v>8</v>
      </c>
      <c r="G26" s="82">
        <v>16</v>
      </c>
      <c r="H26" s="82">
        <v>21</v>
      </c>
      <c r="I26" s="82">
        <v>10</v>
      </c>
      <c r="J26" s="82">
        <v>7</v>
      </c>
      <c r="K26" s="82">
        <v>3</v>
      </c>
      <c r="L26" s="82">
        <v>10</v>
      </c>
      <c r="M26" s="286">
        <v>4</v>
      </c>
      <c r="N26" s="286">
        <v>5</v>
      </c>
      <c r="O26" s="287">
        <v>15</v>
      </c>
      <c r="P26" s="288">
        <f>SUM(F26:O26)</f>
        <v>99</v>
      </c>
      <c r="Q26" s="289">
        <f t="shared" si="8"/>
        <v>65.562913907284766</v>
      </c>
      <c r="R26" s="290">
        <f t="shared" si="5"/>
        <v>69.718309859154928</v>
      </c>
      <c r="S26" s="303">
        <f>SUM(K26:O26)</f>
        <v>37</v>
      </c>
      <c r="T26" s="289">
        <f t="shared" si="3"/>
        <v>58.730158730158735</v>
      </c>
      <c r="U26" s="290">
        <f>S26/$S$6*100</f>
        <v>66.071428571428569</v>
      </c>
      <c r="V26" s="261"/>
      <c r="W26" s="3"/>
      <c r="Z26" s="276"/>
    </row>
    <row r="27" spans="2:26" ht="15" customHeight="1" thickBot="1" x14ac:dyDescent="0.2">
      <c r="B27" s="3"/>
      <c r="C27" s="728"/>
      <c r="D27" s="745" t="s">
        <v>74</v>
      </c>
      <c r="E27" s="746"/>
      <c r="F27" s="315">
        <v>1</v>
      </c>
      <c r="G27" s="315">
        <v>0</v>
      </c>
      <c r="H27" s="315">
        <v>0</v>
      </c>
      <c r="I27" s="315">
        <v>1</v>
      </c>
      <c r="J27" s="315"/>
      <c r="K27" s="315"/>
      <c r="L27" s="315"/>
      <c r="M27" s="316">
        <v>2</v>
      </c>
      <c r="N27" s="316">
        <v>3</v>
      </c>
      <c r="O27" s="317">
        <v>2</v>
      </c>
      <c r="P27" s="314">
        <f>SUM(F27:O27)</f>
        <v>9</v>
      </c>
      <c r="Q27" s="318">
        <f t="shared" si="8"/>
        <v>5.9602649006622519</v>
      </c>
      <c r="R27" s="319" t="s">
        <v>53</v>
      </c>
      <c r="S27" s="320">
        <f>SUM(K27:O27)</f>
        <v>7</v>
      </c>
      <c r="T27" s="318">
        <f>S27/$S$5*100</f>
        <v>11.111111111111111</v>
      </c>
      <c r="U27" s="321" t="s">
        <v>53</v>
      </c>
      <c r="V27" s="261"/>
      <c r="W27" s="3"/>
      <c r="Z27" s="276"/>
    </row>
    <row r="28" spans="2:26" ht="1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22"/>
      <c r="Q28" s="3"/>
      <c r="R28" s="3"/>
      <c r="S28" s="3"/>
      <c r="T28" s="3"/>
      <c r="U28" s="3"/>
      <c r="V28" s="3"/>
      <c r="W28" s="3"/>
    </row>
    <row r="29" spans="2:26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2:26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</sheetData>
  <mergeCells count="27">
    <mergeCell ref="J3:J4"/>
    <mergeCell ref="C3:E4"/>
    <mergeCell ref="F3:F4"/>
    <mergeCell ref="G3:G4"/>
    <mergeCell ref="H3:H4"/>
    <mergeCell ref="I3:I4"/>
    <mergeCell ref="S3:U3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K3:K4"/>
    <mergeCell ref="L3:L4"/>
    <mergeCell ref="M3:M4"/>
    <mergeCell ref="N3:N4"/>
    <mergeCell ref="O3:O4"/>
    <mergeCell ref="P3:R3"/>
    <mergeCell ref="D18:E18"/>
    <mergeCell ref="D22:E22"/>
    <mergeCell ref="D23:E23"/>
    <mergeCell ref="D24:E24"/>
    <mergeCell ref="D27:E27"/>
  </mergeCells>
  <phoneticPr fontId="3"/>
  <pageMargins left="0.39370078740157483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D977-993A-4AD2-B372-A69D2DC9050D}">
  <dimension ref="C2:AE30"/>
  <sheetViews>
    <sheetView showGridLines="0" showZeros="0" topLeftCell="A6" zoomScale="70" zoomScaleNormal="70" zoomScaleSheetLayoutView="85" workbookViewId="0">
      <selection activeCell="AE24" sqref="AE24"/>
    </sheetView>
  </sheetViews>
  <sheetFormatPr defaultRowHeight="10.8" x14ac:dyDescent="0.15"/>
  <cols>
    <col min="1" max="1" width="2.375" customWidth="1"/>
    <col min="2" max="2" width="1.5" customWidth="1"/>
    <col min="3" max="3" width="3.375" bestFit="1" customWidth="1"/>
    <col min="4" max="4" width="10" customWidth="1"/>
    <col min="5" max="5" width="13.375" customWidth="1"/>
    <col min="6" max="21" width="3.875" customWidth="1"/>
    <col min="22" max="30" width="4.125" customWidth="1"/>
    <col min="31" max="31" width="4.5" customWidth="1"/>
    <col min="32" max="32" width="0.875" customWidth="1"/>
  </cols>
  <sheetData>
    <row r="2" spans="3:31" ht="15" customHeight="1" thickBot="1" x14ac:dyDescent="0.2">
      <c r="C2" s="388" t="s">
        <v>115</v>
      </c>
    </row>
    <row r="3" spans="3:31" ht="15.75" customHeight="1" x14ac:dyDescent="0.15">
      <c r="C3" s="782" t="s">
        <v>114</v>
      </c>
      <c r="D3" s="783"/>
      <c r="E3" s="784"/>
      <c r="F3" s="788" t="s">
        <v>113</v>
      </c>
      <c r="G3" s="789"/>
      <c r="H3" s="789"/>
      <c r="I3" s="789"/>
      <c r="J3" s="789"/>
      <c r="K3" s="789"/>
      <c r="L3" s="789"/>
      <c r="M3" s="789"/>
      <c r="N3" s="789"/>
      <c r="O3" s="789"/>
      <c r="P3" s="789"/>
      <c r="Q3" s="789"/>
      <c r="R3" s="789"/>
      <c r="S3" s="789"/>
      <c r="T3" s="789"/>
      <c r="U3" s="790"/>
      <c r="V3" s="791" t="s">
        <v>112</v>
      </c>
      <c r="W3" s="790"/>
      <c r="X3" s="387"/>
      <c r="Y3" s="791" t="s">
        <v>111</v>
      </c>
      <c r="Z3" s="789"/>
      <c r="AA3" s="791" t="s">
        <v>110</v>
      </c>
      <c r="AB3" s="792"/>
      <c r="AC3" s="386"/>
      <c r="AD3" s="385"/>
      <c r="AE3" s="780" t="s">
        <v>36</v>
      </c>
    </row>
    <row r="4" spans="3:31" ht="163.5" customHeight="1" thickBot="1" x14ac:dyDescent="0.2">
      <c r="C4" s="785"/>
      <c r="D4" s="786"/>
      <c r="E4" s="787"/>
      <c r="F4" s="384" t="s">
        <v>109</v>
      </c>
      <c r="G4" s="381" t="s">
        <v>108</v>
      </c>
      <c r="H4" s="381" t="s">
        <v>107</v>
      </c>
      <c r="I4" s="381" t="s">
        <v>106</v>
      </c>
      <c r="J4" s="381" t="s">
        <v>105</v>
      </c>
      <c r="K4" s="381" t="s">
        <v>104</v>
      </c>
      <c r="L4" s="381" t="s">
        <v>103</v>
      </c>
      <c r="M4" s="381" t="s">
        <v>102</v>
      </c>
      <c r="N4" s="381" t="s">
        <v>101</v>
      </c>
      <c r="O4" s="381" t="s">
        <v>100</v>
      </c>
      <c r="P4" s="381" t="s">
        <v>99</v>
      </c>
      <c r="Q4" s="381" t="s">
        <v>98</v>
      </c>
      <c r="R4" s="381" t="s">
        <v>97</v>
      </c>
      <c r="S4" s="381" t="s">
        <v>96</v>
      </c>
      <c r="T4" s="381" t="s">
        <v>95</v>
      </c>
      <c r="U4" s="381" t="s">
        <v>94</v>
      </c>
      <c r="V4" s="381" t="s">
        <v>93</v>
      </c>
      <c r="W4" s="381" t="s">
        <v>92</v>
      </c>
      <c r="X4" s="383" t="s">
        <v>91</v>
      </c>
      <c r="Y4" s="381" t="s">
        <v>90</v>
      </c>
      <c r="Z4" s="382" t="s">
        <v>89</v>
      </c>
      <c r="AA4" s="381" t="s">
        <v>88</v>
      </c>
      <c r="AB4" s="380" t="s">
        <v>87</v>
      </c>
      <c r="AC4" s="379" t="s">
        <v>86</v>
      </c>
      <c r="AD4" s="378" t="s">
        <v>85</v>
      </c>
      <c r="AE4" s="781"/>
    </row>
    <row r="5" spans="3:31" ht="15" customHeight="1" x14ac:dyDescent="0.15">
      <c r="C5" s="769" t="s">
        <v>84</v>
      </c>
      <c r="D5" s="770"/>
      <c r="E5" s="771"/>
      <c r="F5" s="377">
        <f t="shared" ref="F5:AB5" si="0">SUM(F6,F27)</f>
        <v>1</v>
      </c>
      <c r="G5" s="202">
        <f t="shared" si="0"/>
        <v>0</v>
      </c>
      <c r="H5" s="202">
        <f t="shared" si="0"/>
        <v>0</v>
      </c>
      <c r="I5" s="202">
        <f t="shared" si="0"/>
        <v>0</v>
      </c>
      <c r="J5" s="202">
        <f t="shared" si="0"/>
        <v>1</v>
      </c>
      <c r="K5" s="202">
        <f t="shared" si="0"/>
        <v>0</v>
      </c>
      <c r="L5" s="202">
        <f t="shared" si="0"/>
        <v>0</v>
      </c>
      <c r="M5" s="202">
        <f t="shared" si="0"/>
        <v>0</v>
      </c>
      <c r="N5" s="202">
        <f t="shared" si="0"/>
        <v>0</v>
      </c>
      <c r="O5" s="202">
        <f t="shared" si="0"/>
        <v>3</v>
      </c>
      <c r="P5" s="202">
        <f t="shared" si="0"/>
        <v>0</v>
      </c>
      <c r="Q5" s="202">
        <f t="shared" si="0"/>
        <v>0</v>
      </c>
      <c r="R5" s="202">
        <f t="shared" si="0"/>
        <v>0</v>
      </c>
      <c r="S5" s="202">
        <f t="shared" si="0"/>
        <v>0</v>
      </c>
      <c r="T5" s="202">
        <f t="shared" si="0"/>
        <v>0</v>
      </c>
      <c r="U5" s="202">
        <f t="shared" si="0"/>
        <v>0</v>
      </c>
      <c r="V5" s="202">
        <f t="shared" si="0"/>
        <v>11</v>
      </c>
      <c r="W5" s="202">
        <f t="shared" si="0"/>
        <v>0</v>
      </c>
      <c r="X5" s="202">
        <f t="shared" si="0"/>
        <v>0</v>
      </c>
      <c r="Y5" s="202">
        <f t="shared" si="0"/>
        <v>1</v>
      </c>
      <c r="Z5" s="202">
        <f t="shared" si="0"/>
        <v>0</v>
      </c>
      <c r="AA5" s="202">
        <f t="shared" si="0"/>
        <v>0</v>
      </c>
      <c r="AB5" s="254">
        <f t="shared" si="0"/>
        <v>2</v>
      </c>
      <c r="AC5" s="376">
        <f t="shared" ref="AC5:AC27" si="1">SUM(F5:AB5)</f>
        <v>19</v>
      </c>
      <c r="AD5" s="253">
        <f>SUM(AD6,AD27)</f>
        <v>2</v>
      </c>
      <c r="AE5" s="375">
        <f t="shared" ref="AE5:AE27" si="2">SUM(AC5:AD5)</f>
        <v>21</v>
      </c>
    </row>
    <row r="6" spans="3:31" ht="15" customHeight="1" thickBot="1" x14ac:dyDescent="0.2">
      <c r="C6" s="772" t="s">
        <v>83</v>
      </c>
      <c r="D6" s="773"/>
      <c r="E6" s="774"/>
      <c r="F6" s="374">
        <f t="shared" ref="F6:AB6" si="3">SUM(F7,F11,F14:F18,F22:F24)</f>
        <v>1</v>
      </c>
      <c r="G6" s="208">
        <f t="shared" si="3"/>
        <v>0</v>
      </c>
      <c r="H6" s="208">
        <f t="shared" si="3"/>
        <v>0</v>
      </c>
      <c r="I6" s="208">
        <f t="shared" si="3"/>
        <v>0</v>
      </c>
      <c r="J6" s="208">
        <f t="shared" si="3"/>
        <v>1</v>
      </c>
      <c r="K6" s="208">
        <f t="shared" si="3"/>
        <v>0</v>
      </c>
      <c r="L6" s="208">
        <f t="shared" si="3"/>
        <v>0</v>
      </c>
      <c r="M6" s="208">
        <f t="shared" si="3"/>
        <v>0</v>
      </c>
      <c r="N6" s="208">
        <f t="shared" si="3"/>
        <v>0</v>
      </c>
      <c r="O6" s="208">
        <f t="shared" si="3"/>
        <v>3</v>
      </c>
      <c r="P6" s="208">
        <f t="shared" si="3"/>
        <v>0</v>
      </c>
      <c r="Q6" s="208">
        <f t="shared" si="3"/>
        <v>0</v>
      </c>
      <c r="R6" s="208">
        <f t="shared" si="3"/>
        <v>0</v>
      </c>
      <c r="S6" s="208">
        <f t="shared" si="3"/>
        <v>0</v>
      </c>
      <c r="T6" s="208">
        <f t="shared" si="3"/>
        <v>0</v>
      </c>
      <c r="U6" s="208">
        <f t="shared" si="3"/>
        <v>0</v>
      </c>
      <c r="V6" s="208">
        <f t="shared" si="3"/>
        <v>11</v>
      </c>
      <c r="W6" s="208">
        <f t="shared" si="3"/>
        <v>0</v>
      </c>
      <c r="X6" s="208">
        <f t="shared" si="3"/>
        <v>0</v>
      </c>
      <c r="Y6" s="208">
        <f t="shared" si="3"/>
        <v>1</v>
      </c>
      <c r="Z6" s="262">
        <f t="shared" si="3"/>
        <v>0</v>
      </c>
      <c r="AA6" s="208">
        <f t="shared" si="3"/>
        <v>0</v>
      </c>
      <c r="AB6" s="263">
        <f t="shared" si="3"/>
        <v>0</v>
      </c>
      <c r="AC6" s="373">
        <f t="shared" si="1"/>
        <v>17</v>
      </c>
      <c r="AD6" s="262">
        <f>SUM(AD7,AD11,AD14:AD18,AD22:AD24)</f>
        <v>2</v>
      </c>
      <c r="AE6" s="372">
        <f t="shared" si="2"/>
        <v>19</v>
      </c>
    </row>
    <row r="7" spans="3:31" ht="15" customHeight="1" thickTop="1" x14ac:dyDescent="0.15">
      <c r="C7" s="775" t="s">
        <v>55</v>
      </c>
      <c r="D7" s="778" t="s">
        <v>56</v>
      </c>
      <c r="E7" s="779"/>
      <c r="F7" s="371">
        <f t="shared" ref="F7:AB7" si="4">SUM(F8:F10)</f>
        <v>0</v>
      </c>
      <c r="G7" s="370">
        <f t="shared" si="4"/>
        <v>0</v>
      </c>
      <c r="H7" s="370">
        <f t="shared" si="4"/>
        <v>0</v>
      </c>
      <c r="I7" s="370">
        <f t="shared" si="4"/>
        <v>0</v>
      </c>
      <c r="J7" s="370">
        <f t="shared" si="4"/>
        <v>0</v>
      </c>
      <c r="K7" s="370">
        <f t="shared" si="4"/>
        <v>0</v>
      </c>
      <c r="L7" s="370">
        <f t="shared" si="4"/>
        <v>0</v>
      </c>
      <c r="M7" s="370">
        <f t="shared" si="4"/>
        <v>0</v>
      </c>
      <c r="N7" s="370">
        <f t="shared" si="4"/>
        <v>0</v>
      </c>
      <c r="O7" s="370">
        <f t="shared" si="4"/>
        <v>0</v>
      </c>
      <c r="P7" s="370">
        <f t="shared" si="4"/>
        <v>0</v>
      </c>
      <c r="Q7" s="370">
        <f t="shared" si="4"/>
        <v>0</v>
      </c>
      <c r="R7" s="370">
        <f t="shared" si="4"/>
        <v>0</v>
      </c>
      <c r="S7" s="370">
        <f t="shared" si="4"/>
        <v>0</v>
      </c>
      <c r="T7" s="370">
        <f t="shared" si="4"/>
        <v>0</v>
      </c>
      <c r="U7" s="370">
        <f t="shared" si="4"/>
        <v>0</v>
      </c>
      <c r="V7" s="370">
        <f t="shared" si="4"/>
        <v>0</v>
      </c>
      <c r="W7" s="370">
        <f t="shared" si="4"/>
        <v>0</v>
      </c>
      <c r="X7" s="370">
        <f t="shared" si="4"/>
        <v>0</v>
      </c>
      <c r="Y7" s="370">
        <f t="shared" si="4"/>
        <v>0</v>
      </c>
      <c r="Z7" s="369">
        <f t="shared" si="4"/>
        <v>0</v>
      </c>
      <c r="AA7" s="368">
        <f t="shared" si="4"/>
        <v>0</v>
      </c>
      <c r="AB7" s="367">
        <f t="shared" si="4"/>
        <v>0</v>
      </c>
      <c r="AC7" s="366">
        <f t="shared" si="1"/>
        <v>0</v>
      </c>
      <c r="AD7" s="365">
        <f>SUM(AD8:AD10)</f>
        <v>0</v>
      </c>
      <c r="AE7" s="364">
        <f t="shared" si="2"/>
        <v>0</v>
      </c>
    </row>
    <row r="8" spans="3:31" ht="15" customHeight="1" x14ac:dyDescent="0.15">
      <c r="C8" s="776"/>
      <c r="D8" s="6"/>
      <c r="E8" s="95" t="s">
        <v>57</v>
      </c>
      <c r="F8" s="343">
        <v>0</v>
      </c>
      <c r="G8" s="342">
        <v>0</v>
      </c>
      <c r="H8" s="342">
        <v>0</v>
      </c>
      <c r="I8" s="342">
        <v>0</v>
      </c>
      <c r="J8" s="342">
        <v>0</v>
      </c>
      <c r="K8" s="342">
        <v>0</v>
      </c>
      <c r="L8" s="342">
        <v>0</v>
      </c>
      <c r="M8" s="342">
        <v>0</v>
      </c>
      <c r="N8" s="342">
        <v>0</v>
      </c>
      <c r="O8" s="342">
        <v>0</v>
      </c>
      <c r="P8" s="342">
        <v>0</v>
      </c>
      <c r="Q8" s="342">
        <v>0</v>
      </c>
      <c r="R8" s="342">
        <v>0</v>
      </c>
      <c r="S8" s="342">
        <v>0</v>
      </c>
      <c r="T8" s="342">
        <v>0</v>
      </c>
      <c r="U8" s="342">
        <v>0</v>
      </c>
      <c r="V8" s="342"/>
      <c r="W8" s="342">
        <v>0</v>
      </c>
      <c r="X8" s="342">
        <v>0</v>
      </c>
      <c r="Y8" s="342">
        <v>0</v>
      </c>
      <c r="Z8" s="339"/>
      <c r="AA8" s="342"/>
      <c r="AB8" s="341"/>
      <c r="AC8" s="340">
        <f t="shared" si="1"/>
        <v>0</v>
      </c>
      <c r="AD8" s="339">
        <v>0</v>
      </c>
      <c r="AE8" s="338">
        <f t="shared" si="2"/>
        <v>0</v>
      </c>
    </row>
    <row r="9" spans="3:31" ht="15" customHeight="1" x14ac:dyDescent="0.15">
      <c r="C9" s="776"/>
      <c r="D9" s="6"/>
      <c r="E9" s="95" t="s">
        <v>58</v>
      </c>
      <c r="F9" s="343">
        <v>0</v>
      </c>
      <c r="G9" s="342">
        <v>0</v>
      </c>
      <c r="H9" s="342">
        <v>0</v>
      </c>
      <c r="I9" s="342">
        <v>0</v>
      </c>
      <c r="J9" s="342">
        <v>0</v>
      </c>
      <c r="K9" s="342">
        <v>0</v>
      </c>
      <c r="L9" s="342">
        <v>0</v>
      </c>
      <c r="M9" s="342">
        <v>0</v>
      </c>
      <c r="N9" s="342">
        <v>0</v>
      </c>
      <c r="O9" s="342">
        <v>0</v>
      </c>
      <c r="P9" s="342">
        <v>0</v>
      </c>
      <c r="Q9" s="342">
        <v>0</v>
      </c>
      <c r="R9" s="342">
        <v>0</v>
      </c>
      <c r="S9" s="342">
        <v>0</v>
      </c>
      <c r="T9" s="342">
        <v>0</v>
      </c>
      <c r="U9" s="342">
        <v>0</v>
      </c>
      <c r="V9" s="342">
        <v>0</v>
      </c>
      <c r="W9" s="342">
        <v>0</v>
      </c>
      <c r="X9" s="342">
        <v>0</v>
      </c>
      <c r="Y9" s="342">
        <v>0</v>
      </c>
      <c r="Z9" s="339"/>
      <c r="AA9" s="342"/>
      <c r="AB9" s="341"/>
      <c r="AC9" s="340">
        <f t="shared" si="1"/>
        <v>0</v>
      </c>
      <c r="AD9" s="339">
        <v>0</v>
      </c>
      <c r="AE9" s="338">
        <f t="shared" si="2"/>
        <v>0</v>
      </c>
    </row>
    <row r="10" spans="3:31" ht="15" customHeight="1" x14ac:dyDescent="0.15">
      <c r="C10" s="776"/>
      <c r="D10" s="6"/>
      <c r="E10" s="336" t="s">
        <v>59</v>
      </c>
      <c r="F10" s="335"/>
      <c r="G10" s="334">
        <v>0</v>
      </c>
      <c r="H10" s="334">
        <v>0</v>
      </c>
      <c r="I10" s="334">
        <v>0</v>
      </c>
      <c r="J10" s="334">
        <v>0</v>
      </c>
      <c r="K10" s="334">
        <v>0</v>
      </c>
      <c r="L10" s="334">
        <v>0</v>
      </c>
      <c r="M10" s="334">
        <v>0</v>
      </c>
      <c r="N10" s="334">
        <v>0</v>
      </c>
      <c r="O10" s="334">
        <v>0</v>
      </c>
      <c r="P10" s="334">
        <v>0</v>
      </c>
      <c r="Q10" s="334">
        <v>0</v>
      </c>
      <c r="R10" s="334">
        <v>0</v>
      </c>
      <c r="S10" s="334">
        <v>0</v>
      </c>
      <c r="T10" s="334">
        <v>0</v>
      </c>
      <c r="U10" s="334">
        <v>0</v>
      </c>
      <c r="V10" s="334"/>
      <c r="W10" s="334">
        <v>0</v>
      </c>
      <c r="X10" s="334">
        <v>0</v>
      </c>
      <c r="Y10" s="334">
        <v>0</v>
      </c>
      <c r="Z10" s="331">
        <v>0</v>
      </c>
      <c r="AA10" s="334"/>
      <c r="AB10" s="333"/>
      <c r="AC10" s="332">
        <f t="shared" si="1"/>
        <v>0</v>
      </c>
      <c r="AD10" s="331">
        <v>0</v>
      </c>
      <c r="AE10" s="330">
        <f t="shared" si="2"/>
        <v>0</v>
      </c>
    </row>
    <row r="11" spans="3:31" ht="15" customHeight="1" x14ac:dyDescent="0.15">
      <c r="C11" s="776"/>
      <c r="D11" s="765" t="s">
        <v>60</v>
      </c>
      <c r="E11" s="766"/>
      <c r="F11" s="363">
        <f t="shared" ref="F11:AA11" si="5">SUM(F12:F13)</f>
        <v>0</v>
      </c>
      <c r="G11" s="362">
        <f t="shared" si="5"/>
        <v>0</v>
      </c>
      <c r="H11" s="362">
        <f t="shared" si="5"/>
        <v>0</v>
      </c>
      <c r="I11" s="362">
        <f t="shared" si="5"/>
        <v>0</v>
      </c>
      <c r="J11" s="362">
        <f t="shared" si="5"/>
        <v>0</v>
      </c>
      <c r="K11" s="362">
        <f t="shared" si="5"/>
        <v>0</v>
      </c>
      <c r="L11" s="362">
        <f t="shared" si="5"/>
        <v>0</v>
      </c>
      <c r="M11" s="362">
        <f t="shared" si="5"/>
        <v>0</v>
      </c>
      <c r="N11" s="362">
        <f t="shared" si="5"/>
        <v>0</v>
      </c>
      <c r="O11" s="362">
        <f t="shared" si="5"/>
        <v>0</v>
      </c>
      <c r="P11" s="362">
        <f t="shared" si="5"/>
        <v>0</v>
      </c>
      <c r="Q11" s="362">
        <f t="shared" si="5"/>
        <v>0</v>
      </c>
      <c r="R11" s="362">
        <f t="shared" si="5"/>
        <v>0</v>
      </c>
      <c r="S11" s="362">
        <f t="shared" si="5"/>
        <v>0</v>
      </c>
      <c r="T11" s="362">
        <f t="shared" si="5"/>
        <v>0</v>
      </c>
      <c r="U11" s="362">
        <f t="shared" si="5"/>
        <v>0</v>
      </c>
      <c r="V11" s="362">
        <f t="shared" si="5"/>
        <v>0</v>
      </c>
      <c r="W11" s="362">
        <f t="shared" si="5"/>
        <v>0</v>
      </c>
      <c r="X11" s="362">
        <f t="shared" si="5"/>
        <v>0</v>
      </c>
      <c r="Y11" s="362">
        <f t="shared" si="5"/>
        <v>0</v>
      </c>
      <c r="Z11" s="362">
        <f t="shared" si="5"/>
        <v>0</v>
      </c>
      <c r="AA11" s="362">
        <f t="shared" si="5"/>
        <v>0</v>
      </c>
      <c r="AB11" s="361"/>
      <c r="AC11" s="360">
        <f t="shared" si="1"/>
        <v>0</v>
      </c>
      <c r="AD11" s="353">
        <f>SUM(AD12:AD13)</f>
        <v>0</v>
      </c>
      <c r="AE11" s="344">
        <f t="shared" si="2"/>
        <v>0</v>
      </c>
    </row>
    <row r="12" spans="3:31" ht="15" customHeight="1" x14ac:dyDescent="0.15">
      <c r="C12" s="776"/>
      <c r="D12" s="6"/>
      <c r="E12" s="95" t="s">
        <v>61</v>
      </c>
      <c r="F12" s="343">
        <v>0</v>
      </c>
      <c r="G12" s="342">
        <v>0</v>
      </c>
      <c r="H12" s="342">
        <v>0</v>
      </c>
      <c r="I12" s="342">
        <v>0</v>
      </c>
      <c r="J12" s="342">
        <v>0</v>
      </c>
      <c r="K12" s="342">
        <v>0</v>
      </c>
      <c r="L12" s="342">
        <v>0</v>
      </c>
      <c r="M12" s="342">
        <v>0</v>
      </c>
      <c r="N12" s="342">
        <v>0</v>
      </c>
      <c r="O12" s="342">
        <v>0</v>
      </c>
      <c r="P12" s="342">
        <v>0</v>
      </c>
      <c r="Q12" s="342">
        <v>0</v>
      </c>
      <c r="R12" s="342">
        <v>0</v>
      </c>
      <c r="S12" s="342">
        <v>0</v>
      </c>
      <c r="T12" s="342">
        <v>0</v>
      </c>
      <c r="U12" s="342">
        <v>0</v>
      </c>
      <c r="V12" s="342">
        <v>0</v>
      </c>
      <c r="W12" s="342">
        <v>0</v>
      </c>
      <c r="X12" s="342">
        <v>0</v>
      </c>
      <c r="Y12" s="342">
        <v>0</v>
      </c>
      <c r="Z12" s="339">
        <v>0</v>
      </c>
      <c r="AA12" s="342"/>
      <c r="AB12" s="341"/>
      <c r="AC12" s="340">
        <f t="shared" si="1"/>
        <v>0</v>
      </c>
      <c r="AD12" s="339">
        <v>0</v>
      </c>
      <c r="AE12" s="338">
        <f t="shared" si="2"/>
        <v>0</v>
      </c>
    </row>
    <row r="13" spans="3:31" ht="15" customHeight="1" x14ac:dyDescent="0.15">
      <c r="C13" s="776"/>
      <c r="D13" s="337"/>
      <c r="E13" s="336" t="s">
        <v>59</v>
      </c>
      <c r="F13" s="359"/>
      <c r="G13" s="334">
        <v>0</v>
      </c>
      <c r="H13" s="334">
        <v>0</v>
      </c>
      <c r="I13" s="334">
        <v>0</v>
      </c>
      <c r="J13" s="334">
        <v>0</v>
      </c>
      <c r="K13" s="334">
        <v>0</v>
      </c>
      <c r="L13" s="334">
        <v>0</v>
      </c>
      <c r="M13" s="334">
        <v>0</v>
      </c>
      <c r="N13" s="334">
        <v>0</v>
      </c>
      <c r="O13" s="334">
        <v>0</v>
      </c>
      <c r="P13" s="334">
        <v>0</v>
      </c>
      <c r="Q13" s="334">
        <v>0</v>
      </c>
      <c r="R13" s="334">
        <v>0</v>
      </c>
      <c r="S13" s="334">
        <v>0</v>
      </c>
      <c r="T13" s="334">
        <v>0</v>
      </c>
      <c r="U13" s="334">
        <v>0</v>
      </c>
      <c r="V13" s="334">
        <v>0</v>
      </c>
      <c r="W13" s="334">
        <v>0</v>
      </c>
      <c r="X13" s="334">
        <v>0</v>
      </c>
      <c r="Y13" s="334">
        <v>0</v>
      </c>
      <c r="Z13" s="331">
        <v>0</v>
      </c>
      <c r="AA13" s="334"/>
      <c r="AB13" s="333"/>
      <c r="AC13" s="332">
        <f t="shared" si="1"/>
        <v>0</v>
      </c>
      <c r="AD13" s="331">
        <v>0</v>
      </c>
      <c r="AE13" s="330">
        <f t="shared" si="2"/>
        <v>0</v>
      </c>
    </row>
    <row r="14" spans="3:31" ht="15" customHeight="1" x14ac:dyDescent="0.15">
      <c r="C14" s="776"/>
      <c r="D14" s="763" t="s">
        <v>62</v>
      </c>
      <c r="E14" s="764"/>
      <c r="F14" s="352"/>
      <c r="G14" s="351">
        <v>0</v>
      </c>
      <c r="H14" s="351">
        <v>0</v>
      </c>
      <c r="I14" s="351">
        <v>0</v>
      </c>
      <c r="J14" s="351"/>
      <c r="K14" s="351">
        <v>0</v>
      </c>
      <c r="L14" s="351">
        <v>0</v>
      </c>
      <c r="M14" s="351">
        <v>0</v>
      </c>
      <c r="N14" s="351">
        <v>0</v>
      </c>
      <c r="O14" s="351">
        <v>1</v>
      </c>
      <c r="P14" s="351">
        <v>0</v>
      </c>
      <c r="Q14" s="351">
        <v>0</v>
      </c>
      <c r="R14" s="351">
        <v>0</v>
      </c>
      <c r="S14" s="351">
        <v>0</v>
      </c>
      <c r="T14" s="351">
        <v>0</v>
      </c>
      <c r="U14" s="351">
        <v>0</v>
      </c>
      <c r="V14" s="351"/>
      <c r="W14" s="351">
        <v>0</v>
      </c>
      <c r="X14" s="351">
        <v>0</v>
      </c>
      <c r="Y14" s="351">
        <v>0</v>
      </c>
      <c r="Z14" s="348">
        <v>0</v>
      </c>
      <c r="AA14" s="351"/>
      <c r="AB14" s="350"/>
      <c r="AC14" s="349">
        <f t="shared" si="1"/>
        <v>1</v>
      </c>
      <c r="AD14" s="348">
        <v>0</v>
      </c>
      <c r="AE14" s="347">
        <f t="shared" si="2"/>
        <v>1</v>
      </c>
    </row>
    <row r="15" spans="3:31" ht="15" customHeight="1" x14ac:dyDescent="0.15">
      <c r="C15" s="776"/>
      <c r="D15" s="763" t="s">
        <v>63</v>
      </c>
      <c r="E15" s="764"/>
      <c r="F15" s="352">
        <v>0</v>
      </c>
      <c r="G15" s="351">
        <v>0</v>
      </c>
      <c r="H15" s="351">
        <v>0</v>
      </c>
      <c r="I15" s="351">
        <v>0</v>
      </c>
      <c r="J15" s="351">
        <v>0</v>
      </c>
      <c r="K15" s="351">
        <v>0</v>
      </c>
      <c r="L15" s="351">
        <v>0</v>
      </c>
      <c r="M15" s="351">
        <v>0</v>
      </c>
      <c r="N15" s="351">
        <v>0</v>
      </c>
      <c r="O15" s="351">
        <v>0</v>
      </c>
      <c r="P15" s="351">
        <v>0</v>
      </c>
      <c r="Q15" s="351">
        <v>0</v>
      </c>
      <c r="R15" s="351">
        <v>0</v>
      </c>
      <c r="S15" s="351">
        <v>0</v>
      </c>
      <c r="T15" s="351">
        <v>0</v>
      </c>
      <c r="U15" s="351">
        <v>0</v>
      </c>
      <c r="V15" s="351">
        <v>0</v>
      </c>
      <c r="W15" s="351">
        <v>0</v>
      </c>
      <c r="X15" s="351">
        <v>0</v>
      </c>
      <c r="Y15" s="351">
        <v>0</v>
      </c>
      <c r="Z15" s="348">
        <v>0</v>
      </c>
      <c r="AA15" s="351"/>
      <c r="AB15" s="350"/>
      <c r="AC15" s="349">
        <f t="shared" si="1"/>
        <v>0</v>
      </c>
      <c r="AD15" s="348">
        <v>0</v>
      </c>
      <c r="AE15" s="347">
        <f t="shared" si="2"/>
        <v>0</v>
      </c>
    </row>
    <row r="16" spans="3:31" ht="15" customHeight="1" x14ac:dyDescent="0.15">
      <c r="C16" s="776"/>
      <c r="D16" s="763" t="s">
        <v>64</v>
      </c>
      <c r="E16" s="764"/>
      <c r="F16" s="352">
        <v>0</v>
      </c>
      <c r="G16" s="351">
        <v>0</v>
      </c>
      <c r="H16" s="351">
        <v>0</v>
      </c>
      <c r="I16" s="351">
        <v>0</v>
      </c>
      <c r="J16" s="351">
        <v>0</v>
      </c>
      <c r="K16" s="351">
        <v>0</v>
      </c>
      <c r="L16" s="351">
        <v>0</v>
      </c>
      <c r="M16" s="351">
        <v>0</v>
      </c>
      <c r="N16" s="351">
        <v>0</v>
      </c>
      <c r="O16" s="351">
        <v>0</v>
      </c>
      <c r="P16" s="351">
        <v>0</v>
      </c>
      <c r="Q16" s="351">
        <v>0</v>
      </c>
      <c r="R16" s="351">
        <v>0</v>
      </c>
      <c r="S16" s="351">
        <v>0</v>
      </c>
      <c r="T16" s="351">
        <v>0</v>
      </c>
      <c r="U16" s="351">
        <v>0</v>
      </c>
      <c r="V16" s="351">
        <v>0</v>
      </c>
      <c r="W16" s="351">
        <v>0</v>
      </c>
      <c r="X16" s="351">
        <v>0</v>
      </c>
      <c r="Y16" s="351">
        <v>0</v>
      </c>
      <c r="Z16" s="348">
        <v>0</v>
      </c>
      <c r="AA16" s="351"/>
      <c r="AB16" s="350"/>
      <c r="AC16" s="349">
        <f t="shared" si="1"/>
        <v>0</v>
      </c>
      <c r="AD16" s="348">
        <v>0</v>
      </c>
      <c r="AE16" s="347">
        <f t="shared" si="2"/>
        <v>0</v>
      </c>
    </row>
    <row r="17" spans="3:31" ht="15" customHeight="1" x14ac:dyDescent="0.15">
      <c r="C17" s="776"/>
      <c r="D17" s="763" t="s">
        <v>65</v>
      </c>
      <c r="E17" s="764"/>
      <c r="F17" s="352">
        <v>0</v>
      </c>
      <c r="G17" s="351"/>
      <c r="H17" s="351">
        <v>0</v>
      </c>
      <c r="I17" s="351">
        <v>0</v>
      </c>
      <c r="J17" s="351">
        <v>0</v>
      </c>
      <c r="K17" s="351">
        <v>0</v>
      </c>
      <c r="L17" s="351">
        <v>0</v>
      </c>
      <c r="M17" s="351"/>
      <c r="N17" s="351">
        <v>0</v>
      </c>
      <c r="O17" s="351">
        <v>0</v>
      </c>
      <c r="P17" s="351">
        <v>0</v>
      </c>
      <c r="Q17" s="351">
        <v>0</v>
      </c>
      <c r="R17" s="351">
        <v>0</v>
      </c>
      <c r="S17" s="351">
        <v>0</v>
      </c>
      <c r="T17" s="351">
        <v>0</v>
      </c>
      <c r="U17" s="351">
        <v>0</v>
      </c>
      <c r="V17" s="351"/>
      <c r="W17" s="351">
        <v>0</v>
      </c>
      <c r="X17" s="351">
        <v>0</v>
      </c>
      <c r="Y17" s="351">
        <v>0</v>
      </c>
      <c r="Z17" s="348">
        <v>0</v>
      </c>
      <c r="AA17" s="351"/>
      <c r="AB17" s="350"/>
      <c r="AC17" s="349">
        <f t="shared" si="1"/>
        <v>0</v>
      </c>
      <c r="AD17" s="348"/>
      <c r="AE17" s="347">
        <f t="shared" si="2"/>
        <v>0</v>
      </c>
    </row>
    <row r="18" spans="3:31" ht="15" customHeight="1" x14ac:dyDescent="0.15">
      <c r="C18" s="776"/>
      <c r="D18" s="765" t="s">
        <v>66</v>
      </c>
      <c r="E18" s="766"/>
      <c r="F18" s="358">
        <f t="shared" ref="F18:AB18" si="6">SUM(F19:F21)</f>
        <v>0</v>
      </c>
      <c r="G18" s="356">
        <f t="shared" si="6"/>
        <v>0</v>
      </c>
      <c r="H18" s="356">
        <f t="shared" si="6"/>
        <v>0</v>
      </c>
      <c r="I18" s="356">
        <f t="shared" si="6"/>
        <v>0</v>
      </c>
      <c r="J18" s="356">
        <f t="shared" si="6"/>
        <v>0</v>
      </c>
      <c r="K18" s="356">
        <f t="shared" si="6"/>
        <v>0</v>
      </c>
      <c r="L18" s="356">
        <f t="shared" si="6"/>
        <v>0</v>
      </c>
      <c r="M18" s="356">
        <f t="shared" si="6"/>
        <v>0</v>
      </c>
      <c r="N18" s="356">
        <f t="shared" si="6"/>
        <v>0</v>
      </c>
      <c r="O18" s="356">
        <f t="shared" si="6"/>
        <v>0</v>
      </c>
      <c r="P18" s="356">
        <f t="shared" si="6"/>
        <v>0</v>
      </c>
      <c r="Q18" s="356">
        <f t="shared" si="6"/>
        <v>0</v>
      </c>
      <c r="R18" s="356">
        <f t="shared" si="6"/>
        <v>0</v>
      </c>
      <c r="S18" s="356">
        <f t="shared" si="6"/>
        <v>0</v>
      </c>
      <c r="T18" s="356">
        <f t="shared" si="6"/>
        <v>0</v>
      </c>
      <c r="U18" s="356">
        <f t="shared" si="6"/>
        <v>0</v>
      </c>
      <c r="V18" s="357">
        <f t="shared" si="6"/>
        <v>0</v>
      </c>
      <c r="W18" s="356">
        <f t="shared" si="6"/>
        <v>0</v>
      </c>
      <c r="X18" s="356">
        <f t="shared" si="6"/>
        <v>0</v>
      </c>
      <c r="Y18" s="87">
        <f t="shared" si="6"/>
        <v>1</v>
      </c>
      <c r="Z18" s="353">
        <f t="shared" si="6"/>
        <v>0</v>
      </c>
      <c r="AA18" s="353">
        <f t="shared" si="6"/>
        <v>0</v>
      </c>
      <c r="AB18" s="355">
        <f t="shared" si="6"/>
        <v>0</v>
      </c>
      <c r="AC18" s="354">
        <f t="shared" si="1"/>
        <v>1</v>
      </c>
      <c r="AD18" s="353">
        <f>SUM(AD19:AD21)</f>
        <v>0</v>
      </c>
      <c r="AE18" s="344">
        <f t="shared" si="2"/>
        <v>1</v>
      </c>
    </row>
    <row r="19" spans="3:31" ht="15" customHeight="1" x14ac:dyDescent="0.15">
      <c r="C19" s="776"/>
      <c r="D19" s="6"/>
      <c r="E19" s="95" t="s">
        <v>67</v>
      </c>
      <c r="F19" s="343">
        <v>0</v>
      </c>
      <c r="G19" s="342">
        <v>0</v>
      </c>
      <c r="H19" s="342">
        <v>0</v>
      </c>
      <c r="I19" s="342">
        <v>0</v>
      </c>
      <c r="J19" s="342">
        <v>0</v>
      </c>
      <c r="K19" s="342">
        <v>0</v>
      </c>
      <c r="L19" s="342">
        <v>0</v>
      </c>
      <c r="M19" s="342">
        <v>0</v>
      </c>
      <c r="N19" s="342">
        <v>0</v>
      </c>
      <c r="O19" s="342">
        <v>0</v>
      </c>
      <c r="P19" s="342">
        <v>0</v>
      </c>
      <c r="Q19" s="342">
        <v>0</v>
      </c>
      <c r="R19" s="342">
        <v>0</v>
      </c>
      <c r="S19" s="342">
        <v>0</v>
      </c>
      <c r="T19" s="342">
        <v>0</v>
      </c>
      <c r="U19" s="342">
        <v>0</v>
      </c>
      <c r="V19" s="342">
        <v>0</v>
      </c>
      <c r="W19" s="342">
        <v>0</v>
      </c>
      <c r="X19" s="342">
        <v>0</v>
      </c>
      <c r="Y19" s="342">
        <v>0</v>
      </c>
      <c r="Z19" s="339">
        <v>0</v>
      </c>
      <c r="AA19" s="342"/>
      <c r="AB19" s="341"/>
      <c r="AC19" s="340">
        <f t="shared" si="1"/>
        <v>0</v>
      </c>
      <c r="AD19" s="339">
        <v>0</v>
      </c>
      <c r="AE19" s="338">
        <f t="shared" si="2"/>
        <v>0</v>
      </c>
    </row>
    <row r="20" spans="3:31" ht="15" customHeight="1" x14ac:dyDescent="0.15">
      <c r="C20" s="776"/>
      <c r="D20" s="6"/>
      <c r="E20" s="95" t="s">
        <v>68</v>
      </c>
      <c r="F20" s="343">
        <v>0</v>
      </c>
      <c r="G20" s="342">
        <v>0</v>
      </c>
      <c r="H20" s="342">
        <v>0</v>
      </c>
      <c r="I20" s="342">
        <v>0</v>
      </c>
      <c r="J20" s="342">
        <v>0</v>
      </c>
      <c r="K20" s="342">
        <v>0</v>
      </c>
      <c r="L20" s="342">
        <v>0</v>
      </c>
      <c r="M20" s="342">
        <v>0</v>
      </c>
      <c r="N20" s="342">
        <v>0</v>
      </c>
      <c r="O20" s="342">
        <v>0</v>
      </c>
      <c r="P20" s="342">
        <v>0</v>
      </c>
      <c r="Q20" s="342">
        <v>0</v>
      </c>
      <c r="R20" s="342">
        <v>0</v>
      </c>
      <c r="S20" s="342">
        <v>0</v>
      </c>
      <c r="T20" s="342">
        <v>0</v>
      </c>
      <c r="U20" s="342">
        <v>0</v>
      </c>
      <c r="V20" s="342">
        <v>0</v>
      </c>
      <c r="W20" s="342">
        <v>0</v>
      </c>
      <c r="X20" s="342">
        <v>0</v>
      </c>
      <c r="Y20" s="342">
        <v>1</v>
      </c>
      <c r="Z20" s="339">
        <v>0</v>
      </c>
      <c r="AA20" s="342"/>
      <c r="AB20" s="341"/>
      <c r="AC20" s="340">
        <f t="shared" si="1"/>
        <v>1</v>
      </c>
      <c r="AD20" s="339">
        <v>0</v>
      </c>
      <c r="AE20" s="338">
        <f t="shared" si="2"/>
        <v>1</v>
      </c>
    </row>
    <row r="21" spans="3:31" ht="15" customHeight="1" x14ac:dyDescent="0.15">
      <c r="C21" s="776"/>
      <c r="D21" s="337"/>
      <c r="E21" s="336" t="s">
        <v>59</v>
      </c>
      <c r="F21" s="335"/>
      <c r="G21" s="334">
        <v>0</v>
      </c>
      <c r="H21" s="334">
        <v>0</v>
      </c>
      <c r="I21" s="334">
        <v>0</v>
      </c>
      <c r="J21" s="334">
        <v>0</v>
      </c>
      <c r="K21" s="334">
        <v>0</v>
      </c>
      <c r="L21" s="334">
        <v>0</v>
      </c>
      <c r="M21" s="334">
        <v>0</v>
      </c>
      <c r="N21" s="334">
        <v>0</v>
      </c>
      <c r="O21" s="334">
        <v>0</v>
      </c>
      <c r="P21" s="334">
        <v>0</v>
      </c>
      <c r="Q21" s="334">
        <v>0</v>
      </c>
      <c r="R21" s="334">
        <v>0</v>
      </c>
      <c r="S21" s="334">
        <v>0</v>
      </c>
      <c r="T21" s="334">
        <v>0</v>
      </c>
      <c r="U21" s="334">
        <v>0</v>
      </c>
      <c r="V21" s="334"/>
      <c r="W21" s="334">
        <v>0</v>
      </c>
      <c r="X21" s="334">
        <v>0</v>
      </c>
      <c r="Y21" s="334"/>
      <c r="Z21" s="331">
        <v>0</v>
      </c>
      <c r="AA21" s="334"/>
      <c r="AB21" s="333"/>
      <c r="AC21" s="332">
        <f t="shared" si="1"/>
        <v>0</v>
      </c>
      <c r="AD21" s="331">
        <v>0</v>
      </c>
      <c r="AE21" s="330">
        <f t="shared" si="2"/>
        <v>0</v>
      </c>
    </row>
    <row r="22" spans="3:31" ht="15" customHeight="1" x14ac:dyDescent="0.15">
      <c r="C22" s="776"/>
      <c r="D22" s="763" t="s">
        <v>69</v>
      </c>
      <c r="E22" s="764"/>
      <c r="F22" s="352">
        <v>0</v>
      </c>
      <c r="G22" s="351">
        <v>0</v>
      </c>
      <c r="H22" s="351">
        <v>0</v>
      </c>
      <c r="I22" s="351">
        <v>0</v>
      </c>
      <c r="J22" s="351">
        <v>0</v>
      </c>
      <c r="K22" s="351">
        <v>0</v>
      </c>
      <c r="L22" s="351">
        <v>0</v>
      </c>
      <c r="M22" s="351">
        <v>0</v>
      </c>
      <c r="N22" s="351">
        <v>0</v>
      </c>
      <c r="O22" s="351">
        <v>0</v>
      </c>
      <c r="P22" s="351">
        <v>0</v>
      </c>
      <c r="Q22" s="351">
        <v>0</v>
      </c>
      <c r="R22" s="351">
        <v>0</v>
      </c>
      <c r="S22" s="351">
        <v>0</v>
      </c>
      <c r="T22" s="351">
        <v>0</v>
      </c>
      <c r="U22" s="351">
        <v>0</v>
      </c>
      <c r="V22" s="351">
        <v>1</v>
      </c>
      <c r="W22" s="351">
        <v>0</v>
      </c>
      <c r="X22" s="351">
        <v>0</v>
      </c>
      <c r="Y22" s="351">
        <v>0</v>
      </c>
      <c r="Z22" s="348">
        <v>0</v>
      </c>
      <c r="AA22" s="351"/>
      <c r="AB22" s="350"/>
      <c r="AC22" s="349">
        <f t="shared" si="1"/>
        <v>1</v>
      </c>
      <c r="AD22" s="348">
        <v>1</v>
      </c>
      <c r="AE22" s="347">
        <f t="shared" si="2"/>
        <v>2</v>
      </c>
    </row>
    <row r="23" spans="3:31" ht="15" customHeight="1" x14ac:dyDescent="0.15">
      <c r="C23" s="776"/>
      <c r="D23" s="763" t="s">
        <v>70</v>
      </c>
      <c r="E23" s="764"/>
      <c r="F23" s="352"/>
      <c r="G23" s="351"/>
      <c r="H23" s="351">
        <v>0</v>
      </c>
      <c r="I23" s="351">
        <v>0</v>
      </c>
      <c r="J23" s="351">
        <v>0</v>
      </c>
      <c r="K23" s="351">
        <v>0</v>
      </c>
      <c r="L23" s="351"/>
      <c r="M23" s="351">
        <v>0</v>
      </c>
      <c r="N23" s="351">
        <v>0</v>
      </c>
      <c r="O23" s="351">
        <v>0</v>
      </c>
      <c r="P23" s="351">
        <v>0</v>
      </c>
      <c r="Q23" s="351">
        <v>0</v>
      </c>
      <c r="R23" s="351">
        <v>0</v>
      </c>
      <c r="S23" s="351">
        <v>0</v>
      </c>
      <c r="T23" s="351">
        <v>0</v>
      </c>
      <c r="U23" s="351">
        <v>0</v>
      </c>
      <c r="V23" s="351"/>
      <c r="W23" s="351">
        <v>0</v>
      </c>
      <c r="X23" s="351">
        <v>0</v>
      </c>
      <c r="Y23" s="351">
        <v>0</v>
      </c>
      <c r="Z23" s="348">
        <v>0</v>
      </c>
      <c r="AA23" s="351"/>
      <c r="AB23" s="350"/>
      <c r="AC23" s="349">
        <f t="shared" si="1"/>
        <v>0</v>
      </c>
      <c r="AD23" s="348">
        <v>0</v>
      </c>
      <c r="AE23" s="347">
        <f t="shared" si="2"/>
        <v>0</v>
      </c>
    </row>
    <row r="24" spans="3:31" ht="15" customHeight="1" x14ac:dyDescent="0.15">
      <c r="C24" s="776"/>
      <c r="D24" s="765" t="s">
        <v>71</v>
      </c>
      <c r="E24" s="766"/>
      <c r="F24" s="346">
        <f t="shared" ref="F24:AB24" si="7">SUM(F25:F26)</f>
        <v>1</v>
      </c>
      <c r="G24" s="87">
        <f t="shared" si="7"/>
        <v>0</v>
      </c>
      <c r="H24" s="87">
        <f t="shared" si="7"/>
        <v>0</v>
      </c>
      <c r="I24" s="87">
        <f t="shared" si="7"/>
        <v>0</v>
      </c>
      <c r="J24" s="87">
        <f t="shared" si="7"/>
        <v>1</v>
      </c>
      <c r="K24" s="87">
        <f t="shared" si="7"/>
        <v>0</v>
      </c>
      <c r="L24" s="87">
        <f t="shared" si="7"/>
        <v>0</v>
      </c>
      <c r="M24" s="87">
        <f t="shared" si="7"/>
        <v>0</v>
      </c>
      <c r="N24" s="87">
        <f t="shared" si="7"/>
        <v>0</v>
      </c>
      <c r="O24" s="87">
        <f t="shared" si="7"/>
        <v>2</v>
      </c>
      <c r="P24" s="87">
        <f t="shared" si="7"/>
        <v>0</v>
      </c>
      <c r="Q24" s="87">
        <f t="shared" si="7"/>
        <v>0</v>
      </c>
      <c r="R24" s="87">
        <f t="shared" si="7"/>
        <v>0</v>
      </c>
      <c r="S24" s="87">
        <f t="shared" si="7"/>
        <v>0</v>
      </c>
      <c r="T24" s="87">
        <f t="shared" si="7"/>
        <v>0</v>
      </c>
      <c r="U24" s="87">
        <f t="shared" si="7"/>
        <v>0</v>
      </c>
      <c r="V24" s="87">
        <f t="shared" si="7"/>
        <v>10</v>
      </c>
      <c r="W24" s="87">
        <f t="shared" si="7"/>
        <v>0</v>
      </c>
      <c r="X24" s="87">
        <f t="shared" si="7"/>
        <v>0</v>
      </c>
      <c r="Y24" s="87">
        <f t="shared" si="7"/>
        <v>0</v>
      </c>
      <c r="Z24" s="292">
        <f t="shared" si="7"/>
        <v>0</v>
      </c>
      <c r="AA24" s="292">
        <f t="shared" si="7"/>
        <v>0</v>
      </c>
      <c r="AB24" s="293">
        <f t="shared" si="7"/>
        <v>0</v>
      </c>
      <c r="AC24" s="345">
        <f t="shared" si="1"/>
        <v>14</v>
      </c>
      <c r="AD24" s="292">
        <f>SUM(AD25:AD26)</f>
        <v>1</v>
      </c>
      <c r="AE24" s="344">
        <f t="shared" si="2"/>
        <v>15</v>
      </c>
    </row>
    <row r="25" spans="3:31" ht="15" customHeight="1" x14ac:dyDescent="0.15">
      <c r="C25" s="776"/>
      <c r="D25" s="6"/>
      <c r="E25" s="95" t="s">
        <v>72</v>
      </c>
      <c r="F25" s="343"/>
      <c r="G25" s="342">
        <v>0</v>
      </c>
      <c r="H25" s="342">
        <v>0</v>
      </c>
      <c r="I25" s="342">
        <v>0</v>
      </c>
      <c r="J25" s="342">
        <v>0</v>
      </c>
      <c r="K25" s="342">
        <v>0</v>
      </c>
      <c r="L25" s="342">
        <v>0</v>
      </c>
      <c r="M25" s="342">
        <v>0</v>
      </c>
      <c r="N25" s="342">
        <v>0</v>
      </c>
      <c r="O25" s="342">
        <v>0</v>
      </c>
      <c r="P25" s="342">
        <v>0</v>
      </c>
      <c r="Q25" s="342">
        <v>0</v>
      </c>
      <c r="R25" s="342">
        <v>0</v>
      </c>
      <c r="S25" s="342">
        <v>0</v>
      </c>
      <c r="T25" s="342">
        <v>0</v>
      </c>
      <c r="U25" s="342">
        <v>0</v>
      </c>
      <c r="V25" s="342">
        <v>0</v>
      </c>
      <c r="W25" s="342">
        <v>0</v>
      </c>
      <c r="X25" s="342">
        <v>0</v>
      </c>
      <c r="Y25" s="342">
        <v>0</v>
      </c>
      <c r="Z25" s="339">
        <v>0</v>
      </c>
      <c r="AA25" s="342"/>
      <c r="AB25" s="341"/>
      <c r="AC25" s="340">
        <f t="shared" si="1"/>
        <v>0</v>
      </c>
      <c r="AD25" s="339">
        <v>0</v>
      </c>
      <c r="AE25" s="338">
        <f t="shared" si="2"/>
        <v>0</v>
      </c>
    </row>
    <row r="26" spans="3:31" ht="15" customHeight="1" x14ac:dyDescent="0.15">
      <c r="C26" s="776"/>
      <c r="D26" s="337"/>
      <c r="E26" s="336" t="s">
        <v>73</v>
      </c>
      <c r="F26" s="335">
        <v>1</v>
      </c>
      <c r="G26" s="334"/>
      <c r="H26" s="334"/>
      <c r="I26" s="334"/>
      <c r="J26" s="334">
        <v>1</v>
      </c>
      <c r="K26" s="334"/>
      <c r="L26" s="334"/>
      <c r="M26" s="334"/>
      <c r="N26" s="334"/>
      <c r="O26" s="334">
        <v>2</v>
      </c>
      <c r="P26" s="334"/>
      <c r="Q26" s="334"/>
      <c r="R26" s="334"/>
      <c r="S26" s="334"/>
      <c r="T26" s="334"/>
      <c r="U26" s="334"/>
      <c r="V26" s="334">
        <v>10</v>
      </c>
      <c r="W26" s="334"/>
      <c r="X26" s="334"/>
      <c r="Y26" s="334"/>
      <c r="Z26" s="331"/>
      <c r="AA26" s="334"/>
      <c r="AB26" s="333"/>
      <c r="AC26" s="332">
        <f t="shared" si="1"/>
        <v>14</v>
      </c>
      <c r="AD26" s="331">
        <v>1</v>
      </c>
      <c r="AE26" s="330">
        <f t="shared" si="2"/>
        <v>15</v>
      </c>
    </row>
    <row r="27" spans="3:31" ht="15" customHeight="1" thickBot="1" x14ac:dyDescent="0.2">
      <c r="C27" s="777"/>
      <c r="D27" s="767" t="s">
        <v>74</v>
      </c>
      <c r="E27" s="768"/>
      <c r="F27" s="329"/>
      <c r="G27" s="328"/>
      <c r="H27" s="328"/>
      <c r="I27" s="328"/>
      <c r="J27" s="328"/>
      <c r="K27" s="328"/>
      <c r="L27" s="328"/>
      <c r="M27" s="328"/>
      <c r="N27" s="328"/>
      <c r="O27" s="328"/>
      <c r="P27" s="328">
        <v>0</v>
      </c>
      <c r="Q27" s="328">
        <v>0</v>
      </c>
      <c r="R27" s="328">
        <v>0</v>
      </c>
      <c r="S27" s="328">
        <v>0</v>
      </c>
      <c r="T27" s="328">
        <v>0</v>
      </c>
      <c r="U27" s="328">
        <v>0</v>
      </c>
      <c r="V27" s="328">
        <v>0</v>
      </c>
      <c r="W27" s="328">
        <v>0</v>
      </c>
      <c r="X27" s="328">
        <v>0</v>
      </c>
      <c r="Y27" s="328">
        <v>0</v>
      </c>
      <c r="Z27" s="325">
        <v>0</v>
      </c>
      <c r="AA27" s="328"/>
      <c r="AB27" s="327">
        <v>2</v>
      </c>
      <c r="AC27" s="326">
        <f t="shared" si="1"/>
        <v>2</v>
      </c>
      <c r="AD27" s="325">
        <v>0</v>
      </c>
      <c r="AE27" s="324">
        <f t="shared" si="2"/>
        <v>2</v>
      </c>
    </row>
    <row r="28" spans="3:31" ht="15" customHeight="1" x14ac:dyDescent="0.15">
      <c r="D28" s="323"/>
      <c r="E28" s="323"/>
      <c r="AE28" s="234"/>
    </row>
    <row r="29" spans="3:31" ht="15" customHeight="1" x14ac:dyDescent="0.15">
      <c r="E29" s="323"/>
      <c r="AE29" s="234"/>
    </row>
    <row r="30" spans="3:31" ht="6" customHeight="1" x14ac:dyDescent="0.15"/>
  </sheetData>
  <mergeCells count="20">
    <mergeCell ref="AE3:AE4"/>
    <mergeCell ref="C3:E4"/>
    <mergeCell ref="F3:U3"/>
    <mergeCell ref="V3:W3"/>
    <mergeCell ref="Y3:Z3"/>
    <mergeCell ref="AA3:AB3"/>
    <mergeCell ref="D23:E23"/>
    <mergeCell ref="D24:E24"/>
    <mergeCell ref="D27:E27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D18:E18"/>
    <mergeCell ref="D22:E22"/>
  </mergeCells>
  <phoneticPr fontId="3"/>
  <pageMargins left="0.39370078740157483" right="0.19685039370078741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EE48-7A87-4571-A11D-29F30CF19A0E}">
  <dimension ref="B1:AF30"/>
  <sheetViews>
    <sheetView showGridLines="0" showZeros="0" view="pageBreakPreview" zoomScale="70" zoomScaleNormal="100" zoomScaleSheetLayoutView="70" workbookViewId="0">
      <selection activeCell="AE24" sqref="AE24"/>
    </sheetView>
  </sheetViews>
  <sheetFormatPr defaultRowHeight="10.8" x14ac:dyDescent="0.15"/>
  <cols>
    <col min="1" max="2" width="0.875" customWidth="1"/>
    <col min="3" max="3" width="3.375" bestFit="1" customWidth="1"/>
    <col min="4" max="4" width="3.375" customWidth="1"/>
    <col min="5" max="5" width="12.875" customWidth="1"/>
    <col min="6" max="30" width="3.875" customWidth="1"/>
    <col min="31" max="31" width="4.625" customWidth="1"/>
    <col min="32" max="32" width="0.875" customWidth="1"/>
    <col min="33" max="33" width="1.125" customWidth="1"/>
  </cols>
  <sheetData>
    <row r="1" spans="2:32" ht="9" customHeight="1" x14ac:dyDescent="0.15"/>
    <row r="2" spans="2:32" ht="15" customHeight="1" thickBot="1" x14ac:dyDescent="0.2">
      <c r="B2" s="3"/>
      <c r="C2" s="388" t="s">
        <v>116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ht="15" customHeight="1" x14ac:dyDescent="0.15">
      <c r="B3" s="3"/>
      <c r="C3" s="812"/>
      <c r="D3" s="813"/>
      <c r="E3" s="814"/>
      <c r="F3" s="818" t="s">
        <v>117</v>
      </c>
      <c r="G3" s="819"/>
      <c r="H3" s="819"/>
      <c r="I3" s="819"/>
      <c r="J3" s="819"/>
      <c r="K3" s="819"/>
      <c r="L3" s="819"/>
      <c r="M3" s="819"/>
      <c r="N3" s="819"/>
      <c r="O3" s="819"/>
      <c r="P3" s="819"/>
      <c r="Q3" s="819"/>
      <c r="R3" s="819"/>
      <c r="S3" s="819"/>
      <c r="T3" s="819"/>
      <c r="U3" s="819"/>
      <c r="V3" s="820" t="s">
        <v>112</v>
      </c>
      <c r="W3" s="821"/>
      <c r="X3" s="389"/>
      <c r="Y3" s="820" t="s">
        <v>111</v>
      </c>
      <c r="Z3" s="822"/>
      <c r="AA3" s="823" t="s">
        <v>110</v>
      </c>
      <c r="AB3" s="824"/>
      <c r="AC3" s="390"/>
      <c r="AD3" s="391"/>
      <c r="AE3" s="810" t="s">
        <v>36</v>
      </c>
      <c r="AF3" s="3"/>
    </row>
    <row r="4" spans="2:32" ht="153" thickBot="1" x14ac:dyDescent="0.2">
      <c r="B4" s="3"/>
      <c r="C4" s="815"/>
      <c r="D4" s="816"/>
      <c r="E4" s="817"/>
      <c r="F4" s="392" t="s">
        <v>109</v>
      </c>
      <c r="G4" s="393" t="s">
        <v>108</v>
      </c>
      <c r="H4" s="393" t="s">
        <v>107</v>
      </c>
      <c r="I4" s="393" t="s">
        <v>106</v>
      </c>
      <c r="J4" s="393" t="s">
        <v>105</v>
      </c>
      <c r="K4" s="394" t="s">
        <v>104</v>
      </c>
      <c r="L4" s="393" t="s">
        <v>103</v>
      </c>
      <c r="M4" s="393" t="s">
        <v>102</v>
      </c>
      <c r="N4" s="393" t="s">
        <v>101</v>
      </c>
      <c r="O4" s="393" t="s">
        <v>100</v>
      </c>
      <c r="P4" s="393" t="s">
        <v>99</v>
      </c>
      <c r="Q4" s="395" t="s">
        <v>98</v>
      </c>
      <c r="R4" s="393" t="s">
        <v>97</v>
      </c>
      <c r="S4" s="393" t="s">
        <v>96</v>
      </c>
      <c r="T4" s="393" t="s">
        <v>95</v>
      </c>
      <c r="U4" s="393" t="s">
        <v>94</v>
      </c>
      <c r="V4" s="393" t="s">
        <v>93</v>
      </c>
      <c r="W4" s="393" t="s">
        <v>92</v>
      </c>
      <c r="X4" s="396" t="s">
        <v>91</v>
      </c>
      <c r="Y4" s="393" t="s">
        <v>90</v>
      </c>
      <c r="Z4" s="397" t="s">
        <v>89</v>
      </c>
      <c r="AA4" s="394" t="s">
        <v>88</v>
      </c>
      <c r="AB4" s="398" t="s">
        <v>87</v>
      </c>
      <c r="AC4" s="399" t="s">
        <v>86</v>
      </c>
      <c r="AD4" s="400" t="s">
        <v>85</v>
      </c>
      <c r="AE4" s="811"/>
      <c r="AF4" s="401"/>
    </row>
    <row r="5" spans="2:32" ht="15" customHeight="1" x14ac:dyDescent="0.15">
      <c r="B5" s="3"/>
      <c r="C5" s="799" t="s">
        <v>84</v>
      </c>
      <c r="D5" s="800"/>
      <c r="E5" s="801"/>
      <c r="F5" s="377">
        <v>6</v>
      </c>
      <c r="G5" s="202">
        <v>5</v>
      </c>
      <c r="H5" s="202">
        <v>0</v>
      </c>
      <c r="I5" s="202">
        <v>0</v>
      </c>
      <c r="J5" s="202">
        <v>3</v>
      </c>
      <c r="K5" s="202">
        <v>1</v>
      </c>
      <c r="L5" s="202">
        <v>3</v>
      </c>
      <c r="M5" s="202">
        <v>0</v>
      </c>
      <c r="N5" s="202">
        <v>0</v>
      </c>
      <c r="O5" s="202">
        <v>28</v>
      </c>
      <c r="P5" s="202">
        <v>0</v>
      </c>
      <c r="Q5" s="202">
        <v>0</v>
      </c>
      <c r="R5" s="202">
        <v>0</v>
      </c>
      <c r="S5" s="202">
        <v>0</v>
      </c>
      <c r="T5" s="202">
        <v>0</v>
      </c>
      <c r="U5" s="202">
        <v>0</v>
      </c>
      <c r="V5" s="202">
        <v>50</v>
      </c>
      <c r="W5" s="202">
        <v>0</v>
      </c>
      <c r="X5" s="202">
        <v>0</v>
      </c>
      <c r="Y5" s="202">
        <v>8</v>
      </c>
      <c r="Z5" s="202">
        <v>2</v>
      </c>
      <c r="AA5" s="202">
        <v>5</v>
      </c>
      <c r="AB5" s="253">
        <v>13</v>
      </c>
      <c r="AC5" s="377">
        <v>124</v>
      </c>
      <c r="AD5" s="254">
        <v>6</v>
      </c>
      <c r="AE5" s="402">
        <v>130</v>
      </c>
      <c r="AF5" s="401"/>
    </row>
    <row r="6" spans="2:32" ht="15" customHeight="1" thickBot="1" x14ac:dyDescent="0.2">
      <c r="B6" s="3"/>
      <c r="C6" s="802" t="s">
        <v>54</v>
      </c>
      <c r="D6" s="803"/>
      <c r="E6" s="804"/>
      <c r="F6" s="374">
        <v>6</v>
      </c>
      <c r="G6" s="208">
        <v>5</v>
      </c>
      <c r="H6" s="208">
        <v>0</v>
      </c>
      <c r="I6" s="208">
        <v>0</v>
      </c>
      <c r="J6" s="208">
        <v>3</v>
      </c>
      <c r="K6" s="208">
        <v>1</v>
      </c>
      <c r="L6" s="208">
        <v>3</v>
      </c>
      <c r="M6" s="208">
        <v>0</v>
      </c>
      <c r="N6" s="208">
        <v>0</v>
      </c>
      <c r="O6" s="208">
        <v>27</v>
      </c>
      <c r="P6" s="208">
        <v>0</v>
      </c>
      <c r="Q6" s="208">
        <v>0</v>
      </c>
      <c r="R6" s="208">
        <v>0</v>
      </c>
      <c r="S6" s="208">
        <v>0</v>
      </c>
      <c r="T6" s="208">
        <v>0</v>
      </c>
      <c r="U6" s="208">
        <v>0</v>
      </c>
      <c r="V6" s="208">
        <v>49</v>
      </c>
      <c r="W6" s="208">
        <v>0</v>
      </c>
      <c r="X6" s="208">
        <v>0</v>
      </c>
      <c r="Y6" s="208">
        <v>8</v>
      </c>
      <c r="Z6" s="208">
        <v>2</v>
      </c>
      <c r="AA6" s="208">
        <v>5</v>
      </c>
      <c r="AB6" s="262">
        <v>8</v>
      </c>
      <c r="AC6" s="374">
        <v>117</v>
      </c>
      <c r="AD6" s="263">
        <v>6</v>
      </c>
      <c r="AE6" s="403">
        <v>123</v>
      </c>
      <c r="AF6" s="401"/>
    </row>
    <row r="7" spans="2:32" ht="15" customHeight="1" thickTop="1" x14ac:dyDescent="0.15">
      <c r="B7" s="3"/>
      <c r="C7" s="805" t="s">
        <v>55</v>
      </c>
      <c r="D7" s="808" t="s">
        <v>56</v>
      </c>
      <c r="E7" s="809"/>
      <c r="F7" s="404">
        <v>1</v>
      </c>
      <c r="G7" s="269">
        <v>0</v>
      </c>
      <c r="H7" s="269">
        <v>0</v>
      </c>
      <c r="I7" s="269">
        <v>0</v>
      </c>
      <c r="J7" s="269">
        <v>0</v>
      </c>
      <c r="K7" s="269">
        <v>0</v>
      </c>
      <c r="L7" s="269">
        <v>0</v>
      </c>
      <c r="M7" s="269">
        <v>0</v>
      </c>
      <c r="N7" s="269">
        <v>0</v>
      </c>
      <c r="O7" s="269">
        <v>0</v>
      </c>
      <c r="P7" s="269">
        <v>0</v>
      </c>
      <c r="Q7" s="269">
        <v>0</v>
      </c>
      <c r="R7" s="269">
        <v>0</v>
      </c>
      <c r="S7" s="269">
        <v>0</v>
      </c>
      <c r="T7" s="269">
        <v>0</v>
      </c>
      <c r="U7" s="269">
        <v>0</v>
      </c>
      <c r="V7" s="269">
        <v>5</v>
      </c>
      <c r="W7" s="269">
        <v>0</v>
      </c>
      <c r="X7" s="269">
        <v>0</v>
      </c>
      <c r="Y7" s="269">
        <v>0</v>
      </c>
      <c r="Z7" s="269">
        <v>2</v>
      </c>
      <c r="AA7" s="269">
        <v>4</v>
      </c>
      <c r="AB7" s="405">
        <v>8</v>
      </c>
      <c r="AC7" s="406">
        <v>20</v>
      </c>
      <c r="AD7" s="405">
        <v>0</v>
      </c>
      <c r="AE7" s="407">
        <v>20</v>
      </c>
      <c r="AF7" s="401"/>
    </row>
    <row r="8" spans="2:32" ht="15" customHeight="1" x14ac:dyDescent="0.15">
      <c r="B8" s="3"/>
      <c r="C8" s="806"/>
      <c r="D8" s="408"/>
      <c r="E8" s="409" t="s">
        <v>57</v>
      </c>
      <c r="F8" s="410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5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411">
        <v>0</v>
      </c>
      <c r="AC8" s="412">
        <v>5</v>
      </c>
      <c r="AD8" s="413">
        <v>0</v>
      </c>
      <c r="AE8" s="338">
        <v>5</v>
      </c>
      <c r="AF8" s="401"/>
    </row>
    <row r="9" spans="2:32" ht="15" customHeight="1" x14ac:dyDescent="0.15">
      <c r="B9" s="3"/>
      <c r="C9" s="806"/>
      <c r="D9" s="408"/>
      <c r="E9" s="409" t="s">
        <v>58</v>
      </c>
      <c r="F9" s="410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0</v>
      </c>
      <c r="X9" s="76">
        <v>0</v>
      </c>
      <c r="Y9" s="76">
        <v>0</v>
      </c>
      <c r="Z9" s="76">
        <v>1</v>
      </c>
      <c r="AA9" s="76">
        <v>0</v>
      </c>
      <c r="AB9" s="411">
        <v>0</v>
      </c>
      <c r="AC9" s="412">
        <v>1</v>
      </c>
      <c r="AD9" s="413">
        <v>0</v>
      </c>
      <c r="AE9" s="338">
        <v>1</v>
      </c>
      <c r="AF9" s="401"/>
    </row>
    <row r="10" spans="2:32" ht="15" customHeight="1" x14ac:dyDescent="0.15">
      <c r="B10" s="3"/>
      <c r="C10" s="806"/>
      <c r="D10" s="408"/>
      <c r="E10" s="414" t="s">
        <v>59</v>
      </c>
      <c r="F10" s="415">
        <v>1</v>
      </c>
      <c r="G10" s="82">
        <v>0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2">
        <v>0</v>
      </c>
      <c r="Q10" s="82">
        <v>0</v>
      </c>
      <c r="R10" s="82">
        <v>0</v>
      </c>
      <c r="S10" s="82">
        <v>0</v>
      </c>
      <c r="T10" s="82">
        <v>0</v>
      </c>
      <c r="U10" s="82">
        <v>0</v>
      </c>
      <c r="V10" s="82">
        <v>0</v>
      </c>
      <c r="W10" s="82">
        <v>0</v>
      </c>
      <c r="X10" s="82">
        <v>0</v>
      </c>
      <c r="Y10" s="82">
        <v>0</v>
      </c>
      <c r="Z10" s="82">
        <v>1</v>
      </c>
      <c r="AA10" s="82">
        <v>4</v>
      </c>
      <c r="AB10" s="416">
        <v>8</v>
      </c>
      <c r="AC10" s="303">
        <v>14</v>
      </c>
      <c r="AD10" s="416">
        <v>0</v>
      </c>
      <c r="AE10" s="330">
        <v>14</v>
      </c>
      <c r="AF10" s="401"/>
    </row>
    <row r="11" spans="2:32" ht="15" customHeight="1" x14ac:dyDescent="0.15">
      <c r="B11" s="3"/>
      <c r="C11" s="806"/>
      <c r="D11" s="795" t="s">
        <v>60</v>
      </c>
      <c r="E11" s="796"/>
      <c r="F11" s="41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345">
        <v>0</v>
      </c>
      <c r="AC11" s="346">
        <v>0</v>
      </c>
      <c r="AD11" s="418">
        <v>0</v>
      </c>
      <c r="AE11" s="364">
        <v>0</v>
      </c>
      <c r="AF11" s="401"/>
    </row>
    <row r="12" spans="2:32" ht="15" customHeight="1" x14ac:dyDescent="0.15">
      <c r="B12" s="3"/>
      <c r="C12" s="806"/>
      <c r="D12" s="408"/>
      <c r="E12" s="409" t="s">
        <v>61</v>
      </c>
      <c r="F12" s="410">
        <v>0</v>
      </c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0</v>
      </c>
      <c r="X12" s="76">
        <v>0</v>
      </c>
      <c r="Y12" s="76">
        <v>0</v>
      </c>
      <c r="Z12" s="76">
        <v>0</v>
      </c>
      <c r="AA12" s="76">
        <v>0</v>
      </c>
      <c r="AB12" s="411">
        <v>0</v>
      </c>
      <c r="AC12" s="412">
        <v>0</v>
      </c>
      <c r="AD12" s="413">
        <v>0</v>
      </c>
      <c r="AE12" s="338">
        <v>0</v>
      </c>
      <c r="AF12" s="401"/>
    </row>
    <row r="13" spans="2:32" ht="15" customHeight="1" x14ac:dyDescent="0.15">
      <c r="B13" s="3"/>
      <c r="C13" s="806"/>
      <c r="D13" s="419"/>
      <c r="E13" s="414" t="s">
        <v>59</v>
      </c>
      <c r="F13" s="415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2">
        <v>0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0</v>
      </c>
      <c r="X13" s="82">
        <v>0</v>
      </c>
      <c r="Y13" s="82">
        <v>0</v>
      </c>
      <c r="Z13" s="82">
        <v>0</v>
      </c>
      <c r="AA13" s="82">
        <v>0</v>
      </c>
      <c r="AB13" s="416">
        <v>0</v>
      </c>
      <c r="AC13" s="303">
        <v>0</v>
      </c>
      <c r="AD13" s="420">
        <v>0</v>
      </c>
      <c r="AE13" s="330">
        <v>0</v>
      </c>
      <c r="AF13" s="401"/>
    </row>
    <row r="14" spans="2:32" ht="15" customHeight="1" x14ac:dyDescent="0.15">
      <c r="B14" s="3"/>
      <c r="C14" s="806"/>
      <c r="D14" s="793" t="s">
        <v>62</v>
      </c>
      <c r="E14" s="794"/>
      <c r="F14" s="421">
        <v>0</v>
      </c>
      <c r="G14" s="99">
        <v>0</v>
      </c>
      <c r="H14" s="99">
        <v>0</v>
      </c>
      <c r="I14" s="99">
        <v>0</v>
      </c>
      <c r="J14" s="99">
        <v>1</v>
      </c>
      <c r="K14" s="99">
        <v>0</v>
      </c>
      <c r="L14" s="99">
        <v>0</v>
      </c>
      <c r="M14" s="99">
        <v>0</v>
      </c>
      <c r="N14" s="99">
        <v>0</v>
      </c>
      <c r="O14" s="99">
        <v>3</v>
      </c>
      <c r="P14" s="99">
        <v>0</v>
      </c>
      <c r="Q14" s="99">
        <v>0</v>
      </c>
      <c r="R14" s="99">
        <v>0</v>
      </c>
      <c r="S14" s="99">
        <v>0</v>
      </c>
      <c r="T14" s="99">
        <v>0</v>
      </c>
      <c r="U14" s="99">
        <v>0</v>
      </c>
      <c r="V14" s="99">
        <v>0</v>
      </c>
      <c r="W14" s="99">
        <v>0</v>
      </c>
      <c r="X14" s="99">
        <v>0</v>
      </c>
      <c r="Y14" s="99">
        <v>0</v>
      </c>
      <c r="Z14" s="99">
        <v>0</v>
      </c>
      <c r="AA14" s="99">
        <v>0</v>
      </c>
      <c r="AB14" s="422">
        <v>0</v>
      </c>
      <c r="AC14" s="423">
        <v>4</v>
      </c>
      <c r="AD14" s="424">
        <v>0</v>
      </c>
      <c r="AE14" s="425">
        <v>4</v>
      </c>
      <c r="AF14" s="401"/>
    </row>
    <row r="15" spans="2:32" ht="15" customHeight="1" x14ac:dyDescent="0.15">
      <c r="B15" s="3"/>
      <c r="C15" s="806"/>
      <c r="D15" s="793" t="s">
        <v>63</v>
      </c>
      <c r="E15" s="794"/>
      <c r="F15" s="421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99"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99">
        <v>0</v>
      </c>
      <c r="V15" s="99">
        <v>0</v>
      </c>
      <c r="W15" s="99">
        <v>0</v>
      </c>
      <c r="X15" s="99">
        <v>0</v>
      </c>
      <c r="Y15" s="99">
        <v>0</v>
      </c>
      <c r="Z15" s="99">
        <v>0</v>
      </c>
      <c r="AA15" s="99">
        <v>0</v>
      </c>
      <c r="AB15" s="422">
        <v>0</v>
      </c>
      <c r="AC15" s="423">
        <v>0</v>
      </c>
      <c r="AD15" s="424">
        <v>0</v>
      </c>
      <c r="AE15" s="426">
        <v>0</v>
      </c>
      <c r="AF15" s="401"/>
    </row>
    <row r="16" spans="2:32" ht="15" customHeight="1" x14ac:dyDescent="0.15">
      <c r="B16" s="3"/>
      <c r="C16" s="806"/>
      <c r="D16" s="793" t="s">
        <v>64</v>
      </c>
      <c r="E16" s="794"/>
      <c r="F16" s="421">
        <v>0</v>
      </c>
      <c r="G16" s="99">
        <v>0</v>
      </c>
      <c r="H16" s="99">
        <v>0</v>
      </c>
      <c r="I16" s="99">
        <v>0</v>
      </c>
      <c r="J16" s="99">
        <v>0</v>
      </c>
      <c r="K16" s="99">
        <v>0</v>
      </c>
      <c r="L16" s="99">
        <v>0</v>
      </c>
      <c r="M16" s="99">
        <v>0</v>
      </c>
      <c r="N16" s="99">
        <v>0</v>
      </c>
      <c r="O16" s="99">
        <v>0</v>
      </c>
      <c r="P16" s="99">
        <v>0</v>
      </c>
      <c r="Q16" s="99">
        <v>0</v>
      </c>
      <c r="R16" s="99">
        <v>0</v>
      </c>
      <c r="S16" s="99">
        <v>0</v>
      </c>
      <c r="T16" s="99">
        <v>0</v>
      </c>
      <c r="U16" s="99">
        <v>0</v>
      </c>
      <c r="V16" s="99">
        <v>0</v>
      </c>
      <c r="W16" s="99">
        <v>0</v>
      </c>
      <c r="X16" s="99">
        <v>0</v>
      </c>
      <c r="Y16" s="99">
        <v>0</v>
      </c>
      <c r="Z16" s="99">
        <v>0</v>
      </c>
      <c r="AA16" s="99">
        <v>0</v>
      </c>
      <c r="AB16" s="422">
        <v>0</v>
      </c>
      <c r="AC16" s="423">
        <v>0</v>
      </c>
      <c r="AD16" s="424">
        <v>0</v>
      </c>
      <c r="AE16" s="426">
        <v>0</v>
      </c>
      <c r="AF16" s="401"/>
    </row>
    <row r="17" spans="2:32" ht="15" customHeight="1" x14ac:dyDescent="0.15">
      <c r="B17" s="3"/>
      <c r="C17" s="806"/>
      <c r="D17" s="793" t="s">
        <v>65</v>
      </c>
      <c r="E17" s="794"/>
      <c r="F17" s="421">
        <v>0</v>
      </c>
      <c r="G17" s="99">
        <v>1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422">
        <v>0</v>
      </c>
      <c r="AC17" s="423">
        <v>1</v>
      </c>
      <c r="AD17" s="424">
        <v>0</v>
      </c>
      <c r="AE17" s="426">
        <v>1</v>
      </c>
      <c r="AF17" s="401"/>
    </row>
    <row r="18" spans="2:32" ht="15" customHeight="1" x14ac:dyDescent="0.15">
      <c r="B18" s="3"/>
      <c r="C18" s="806"/>
      <c r="D18" s="795" t="s">
        <v>66</v>
      </c>
      <c r="E18" s="796"/>
      <c r="F18" s="401">
        <v>1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93">
        <v>0</v>
      </c>
      <c r="N18" s="93">
        <v>0</v>
      </c>
      <c r="O18" s="93">
        <v>0</v>
      </c>
      <c r="P18" s="93">
        <v>0</v>
      </c>
      <c r="Q18" s="93">
        <v>0</v>
      </c>
      <c r="R18" s="93">
        <v>0</v>
      </c>
      <c r="S18" s="93">
        <v>0</v>
      </c>
      <c r="T18" s="93">
        <v>0</v>
      </c>
      <c r="U18" s="93">
        <v>0</v>
      </c>
      <c r="V18" s="93">
        <v>1</v>
      </c>
      <c r="W18" s="93">
        <v>0</v>
      </c>
      <c r="X18" s="93">
        <v>0</v>
      </c>
      <c r="Y18" s="93">
        <v>8</v>
      </c>
      <c r="Z18" s="93">
        <v>0</v>
      </c>
      <c r="AA18" s="93">
        <v>0</v>
      </c>
      <c r="AB18" s="427">
        <v>0</v>
      </c>
      <c r="AC18" s="428">
        <v>10</v>
      </c>
      <c r="AD18" s="427">
        <v>0</v>
      </c>
      <c r="AE18" s="344">
        <v>10</v>
      </c>
      <c r="AF18" s="401"/>
    </row>
    <row r="19" spans="2:32" ht="15" customHeight="1" x14ac:dyDescent="0.15">
      <c r="B19" s="3"/>
      <c r="C19" s="806"/>
      <c r="D19" s="408"/>
      <c r="E19" s="409" t="s">
        <v>67</v>
      </c>
      <c r="F19" s="410">
        <v>0</v>
      </c>
      <c r="G19" s="76">
        <v>0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411">
        <v>0</v>
      </c>
      <c r="AC19" s="412">
        <v>0</v>
      </c>
      <c r="AD19" s="413">
        <v>0</v>
      </c>
      <c r="AE19" s="338">
        <v>0</v>
      </c>
      <c r="AF19" s="401"/>
    </row>
    <row r="20" spans="2:32" ht="15" customHeight="1" x14ac:dyDescent="0.15">
      <c r="B20" s="3"/>
      <c r="C20" s="806"/>
      <c r="D20" s="408"/>
      <c r="E20" s="409" t="s">
        <v>68</v>
      </c>
      <c r="F20" s="410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4</v>
      </c>
      <c r="Z20" s="76">
        <v>0</v>
      </c>
      <c r="AA20" s="76">
        <v>0</v>
      </c>
      <c r="AB20" s="411">
        <v>0</v>
      </c>
      <c r="AC20" s="412">
        <v>4</v>
      </c>
      <c r="AD20" s="413">
        <v>0</v>
      </c>
      <c r="AE20" s="338">
        <v>4</v>
      </c>
      <c r="AF20" s="401"/>
    </row>
    <row r="21" spans="2:32" ht="15" customHeight="1" x14ac:dyDescent="0.15">
      <c r="B21" s="3"/>
      <c r="C21" s="806"/>
      <c r="D21" s="419"/>
      <c r="E21" s="414" t="s">
        <v>59</v>
      </c>
      <c r="F21" s="415">
        <v>1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2">
        <v>0</v>
      </c>
      <c r="Q21" s="82">
        <v>0</v>
      </c>
      <c r="R21" s="82">
        <v>0</v>
      </c>
      <c r="S21" s="82">
        <v>0</v>
      </c>
      <c r="T21" s="82">
        <v>0</v>
      </c>
      <c r="U21" s="82">
        <v>0</v>
      </c>
      <c r="V21" s="82">
        <v>1</v>
      </c>
      <c r="W21" s="82">
        <v>0</v>
      </c>
      <c r="X21" s="82">
        <v>0</v>
      </c>
      <c r="Y21" s="82">
        <v>4</v>
      </c>
      <c r="Z21" s="82">
        <v>0</v>
      </c>
      <c r="AA21" s="82">
        <v>0</v>
      </c>
      <c r="AB21" s="416">
        <v>0</v>
      </c>
      <c r="AC21" s="303">
        <v>6</v>
      </c>
      <c r="AD21" s="420">
        <v>0</v>
      </c>
      <c r="AE21" s="330">
        <v>6</v>
      </c>
      <c r="AF21" s="3"/>
    </row>
    <row r="22" spans="2:32" ht="15" customHeight="1" x14ac:dyDescent="0.15">
      <c r="B22" s="3"/>
      <c r="C22" s="806"/>
      <c r="D22" s="793" t="s">
        <v>69</v>
      </c>
      <c r="E22" s="794"/>
      <c r="F22" s="401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0</v>
      </c>
      <c r="T22" s="93">
        <v>0</v>
      </c>
      <c r="U22" s="93">
        <v>0</v>
      </c>
      <c r="V22" s="93">
        <v>0</v>
      </c>
      <c r="W22" s="93">
        <v>0</v>
      </c>
      <c r="X22" s="93">
        <v>0</v>
      </c>
      <c r="Y22" s="93">
        <v>0</v>
      </c>
      <c r="Z22" s="93">
        <v>0</v>
      </c>
      <c r="AA22" s="93">
        <v>0</v>
      </c>
      <c r="AB22" s="427">
        <v>0</v>
      </c>
      <c r="AC22" s="428">
        <v>0</v>
      </c>
      <c r="AD22" s="427">
        <v>0</v>
      </c>
      <c r="AE22" s="425">
        <v>0</v>
      </c>
      <c r="AF22" s="3"/>
    </row>
    <row r="23" spans="2:32" ht="15" customHeight="1" x14ac:dyDescent="0.15">
      <c r="B23" s="3"/>
      <c r="C23" s="806"/>
      <c r="D23" s="793" t="s">
        <v>70</v>
      </c>
      <c r="E23" s="794"/>
      <c r="F23" s="421">
        <v>2</v>
      </c>
      <c r="G23" s="99">
        <v>2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99">
        <v>0</v>
      </c>
      <c r="AA23" s="99">
        <v>0</v>
      </c>
      <c r="AB23" s="422">
        <v>0</v>
      </c>
      <c r="AC23" s="423">
        <v>4</v>
      </c>
      <c r="AD23" s="424">
        <v>0</v>
      </c>
      <c r="AE23" s="426">
        <v>4</v>
      </c>
      <c r="AF23" s="3"/>
    </row>
    <row r="24" spans="2:32" ht="15" customHeight="1" x14ac:dyDescent="0.15">
      <c r="B24" s="3"/>
      <c r="C24" s="806"/>
      <c r="D24" s="795" t="s">
        <v>71</v>
      </c>
      <c r="E24" s="796"/>
      <c r="F24" s="401">
        <v>2</v>
      </c>
      <c r="G24" s="93">
        <v>2</v>
      </c>
      <c r="H24" s="93">
        <v>0</v>
      </c>
      <c r="I24" s="93">
        <v>0</v>
      </c>
      <c r="J24" s="93">
        <v>2</v>
      </c>
      <c r="K24" s="93">
        <v>1</v>
      </c>
      <c r="L24" s="93">
        <v>3</v>
      </c>
      <c r="M24" s="93">
        <v>0</v>
      </c>
      <c r="N24" s="93">
        <v>0</v>
      </c>
      <c r="O24" s="93">
        <v>24</v>
      </c>
      <c r="P24" s="93">
        <v>0</v>
      </c>
      <c r="Q24" s="93">
        <v>0</v>
      </c>
      <c r="R24" s="93">
        <v>0</v>
      </c>
      <c r="S24" s="93">
        <v>0</v>
      </c>
      <c r="T24" s="93">
        <v>0</v>
      </c>
      <c r="U24" s="93">
        <v>0</v>
      </c>
      <c r="V24" s="93">
        <v>43</v>
      </c>
      <c r="W24" s="93">
        <v>0</v>
      </c>
      <c r="X24" s="93">
        <v>0</v>
      </c>
      <c r="Y24" s="93">
        <v>0</v>
      </c>
      <c r="Z24" s="93">
        <v>0</v>
      </c>
      <c r="AA24" s="93">
        <v>1</v>
      </c>
      <c r="AB24" s="427">
        <v>0</v>
      </c>
      <c r="AC24" s="428">
        <v>78</v>
      </c>
      <c r="AD24" s="427">
        <v>6</v>
      </c>
      <c r="AE24" s="344">
        <v>84</v>
      </c>
      <c r="AF24" s="3"/>
    </row>
    <row r="25" spans="2:32" ht="15" customHeight="1" x14ac:dyDescent="0.15">
      <c r="B25" s="3"/>
      <c r="C25" s="806"/>
      <c r="D25" s="408"/>
      <c r="E25" s="409" t="s">
        <v>72</v>
      </c>
      <c r="F25" s="410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411">
        <v>0</v>
      </c>
      <c r="AC25" s="412">
        <v>0</v>
      </c>
      <c r="AD25" s="279">
        <v>0</v>
      </c>
      <c r="AE25" s="413">
        <v>0</v>
      </c>
      <c r="AF25" s="3"/>
    </row>
    <row r="26" spans="2:32" ht="15" customHeight="1" x14ac:dyDescent="0.15">
      <c r="B26" s="3"/>
      <c r="C26" s="806"/>
      <c r="D26" s="419"/>
      <c r="E26" s="414" t="s">
        <v>73</v>
      </c>
      <c r="F26" s="415">
        <v>2</v>
      </c>
      <c r="G26" s="82">
        <v>2</v>
      </c>
      <c r="H26" s="82">
        <v>0</v>
      </c>
      <c r="I26" s="82">
        <v>0</v>
      </c>
      <c r="J26" s="82">
        <v>2</v>
      </c>
      <c r="K26" s="82">
        <v>1</v>
      </c>
      <c r="L26" s="82">
        <v>3</v>
      </c>
      <c r="M26" s="82">
        <v>0</v>
      </c>
      <c r="N26" s="82">
        <v>0</v>
      </c>
      <c r="O26" s="82">
        <v>24</v>
      </c>
      <c r="P26" s="82">
        <v>0</v>
      </c>
      <c r="Q26" s="82">
        <v>0</v>
      </c>
      <c r="R26" s="82">
        <v>0</v>
      </c>
      <c r="S26" s="82">
        <v>0</v>
      </c>
      <c r="T26" s="82">
        <v>0</v>
      </c>
      <c r="U26" s="82">
        <v>0</v>
      </c>
      <c r="V26" s="82">
        <v>43</v>
      </c>
      <c r="W26" s="82">
        <v>0</v>
      </c>
      <c r="X26" s="82">
        <v>0</v>
      </c>
      <c r="Y26" s="82">
        <v>0</v>
      </c>
      <c r="Z26" s="82">
        <v>0</v>
      </c>
      <c r="AA26" s="82">
        <v>1</v>
      </c>
      <c r="AB26" s="416">
        <v>0</v>
      </c>
      <c r="AC26" s="303">
        <v>78</v>
      </c>
      <c r="AD26" s="287">
        <v>6</v>
      </c>
      <c r="AE26" s="420">
        <v>84</v>
      </c>
      <c r="AF26" s="3"/>
    </row>
    <row r="27" spans="2:32" ht="15" customHeight="1" thickBot="1" x14ac:dyDescent="0.2">
      <c r="B27" s="3"/>
      <c r="C27" s="807"/>
      <c r="D27" s="797" t="s">
        <v>74</v>
      </c>
      <c r="E27" s="798"/>
      <c r="F27" s="429">
        <v>0</v>
      </c>
      <c r="G27" s="315">
        <v>0</v>
      </c>
      <c r="H27" s="315">
        <v>0</v>
      </c>
      <c r="I27" s="315">
        <v>0</v>
      </c>
      <c r="J27" s="315">
        <v>0</v>
      </c>
      <c r="K27" s="315">
        <v>0</v>
      </c>
      <c r="L27" s="315">
        <v>0</v>
      </c>
      <c r="M27" s="315">
        <v>0</v>
      </c>
      <c r="N27" s="315">
        <v>0</v>
      </c>
      <c r="O27" s="315">
        <v>1</v>
      </c>
      <c r="P27" s="315">
        <v>0</v>
      </c>
      <c r="Q27" s="315">
        <v>0</v>
      </c>
      <c r="R27" s="315">
        <v>0</v>
      </c>
      <c r="S27" s="315">
        <v>0</v>
      </c>
      <c r="T27" s="315">
        <v>0</v>
      </c>
      <c r="U27" s="315">
        <v>0</v>
      </c>
      <c r="V27" s="315">
        <v>1</v>
      </c>
      <c r="W27" s="315">
        <v>0</v>
      </c>
      <c r="X27" s="315">
        <v>0</v>
      </c>
      <c r="Y27" s="315">
        <v>0</v>
      </c>
      <c r="Z27" s="315">
        <v>0</v>
      </c>
      <c r="AA27" s="315">
        <v>0</v>
      </c>
      <c r="AB27" s="430">
        <v>5</v>
      </c>
      <c r="AC27" s="431">
        <v>7</v>
      </c>
      <c r="AD27" s="430">
        <v>0</v>
      </c>
      <c r="AE27" s="324">
        <v>7</v>
      </c>
      <c r="AF27" s="3"/>
    </row>
    <row r="28" spans="2:32" ht="1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2:32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2:32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</sheetData>
  <mergeCells count="20">
    <mergeCell ref="AE3:AE4"/>
    <mergeCell ref="C3:E4"/>
    <mergeCell ref="F3:U3"/>
    <mergeCell ref="V3:W3"/>
    <mergeCell ref="Y3:Z3"/>
    <mergeCell ref="AA3:AB3"/>
    <mergeCell ref="D22:E22"/>
    <mergeCell ref="D23:E23"/>
    <mergeCell ref="D24:E24"/>
    <mergeCell ref="D27:E27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D18:E18"/>
  </mergeCells>
  <phoneticPr fontId="3"/>
  <pageMargins left="0.39370078740157483" right="0.19685039370078741" top="0.98425196850393704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E871-DCCA-4529-A14F-B65B231938CA}">
  <dimension ref="B2:O35"/>
  <sheetViews>
    <sheetView showGridLines="0" showZeros="0" zoomScale="70" zoomScaleNormal="70" zoomScaleSheetLayoutView="115" workbookViewId="0">
      <selection activeCell="AE24" sqref="AE24"/>
    </sheetView>
  </sheetViews>
  <sheetFormatPr defaultRowHeight="10.8" x14ac:dyDescent="0.15"/>
  <cols>
    <col min="1" max="1" width="1" customWidth="1"/>
    <col min="2" max="2" width="0.875" customWidth="1"/>
    <col min="3" max="3" width="3.5" customWidth="1"/>
    <col min="4" max="4" width="3.125" customWidth="1"/>
    <col min="5" max="5" width="20.625" customWidth="1"/>
    <col min="6" max="6" width="6" bestFit="1" customWidth="1"/>
    <col min="7" max="8" width="9.375" customWidth="1"/>
    <col min="9" max="9" width="6" bestFit="1" customWidth="1"/>
    <col min="10" max="11" width="9.375" customWidth="1"/>
    <col min="12" max="12" width="6" bestFit="1" customWidth="1"/>
    <col min="13" max="14" width="9.375" customWidth="1"/>
    <col min="15" max="15" width="0.875" customWidth="1"/>
    <col min="16" max="16" width="1" customWidth="1"/>
  </cols>
  <sheetData>
    <row r="2" spans="2:15" ht="15" customHeight="1" thickBot="1" x14ac:dyDescent="0.2">
      <c r="B2" s="3"/>
      <c r="C2" s="432" t="s">
        <v>118</v>
      </c>
      <c r="D2" s="3"/>
      <c r="E2" s="3"/>
      <c r="F2" s="3"/>
      <c r="G2" s="3"/>
      <c r="H2" s="3"/>
      <c r="I2" s="3"/>
      <c r="J2" s="3"/>
      <c r="K2" s="3"/>
      <c r="L2" s="249"/>
      <c r="M2" s="249"/>
      <c r="N2" s="249"/>
      <c r="O2" s="3"/>
    </row>
    <row r="3" spans="2:15" ht="15" customHeight="1" x14ac:dyDescent="0.15">
      <c r="B3" s="3"/>
      <c r="C3" s="719" t="s">
        <v>119</v>
      </c>
      <c r="D3" s="835"/>
      <c r="E3" s="836"/>
      <c r="F3" s="739" t="s">
        <v>18</v>
      </c>
      <c r="G3" s="747"/>
      <c r="H3" s="840"/>
      <c r="I3" s="741" t="s">
        <v>19</v>
      </c>
      <c r="J3" s="747"/>
      <c r="K3" s="840"/>
      <c r="L3" s="832" t="s">
        <v>20</v>
      </c>
      <c r="M3" s="841"/>
      <c r="N3" s="842"/>
      <c r="O3" s="3"/>
    </row>
    <row r="4" spans="2:15" ht="29.4" thickBot="1" x14ac:dyDescent="0.2">
      <c r="B4" s="3"/>
      <c r="C4" s="837"/>
      <c r="D4" s="838"/>
      <c r="E4" s="839"/>
      <c r="F4" s="192" t="s">
        <v>21</v>
      </c>
      <c r="G4" s="433" t="s">
        <v>50</v>
      </c>
      <c r="H4" s="434" t="s">
        <v>51</v>
      </c>
      <c r="I4" s="195" t="s">
        <v>23</v>
      </c>
      <c r="J4" s="433" t="s">
        <v>50</v>
      </c>
      <c r="K4" s="434" t="s">
        <v>51</v>
      </c>
      <c r="L4" s="195" t="s">
        <v>23</v>
      </c>
      <c r="M4" s="193" t="s">
        <v>50</v>
      </c>
      <c r="N4" s="435" t="s">
        <v>51</v>
      </c>
      <c r="O4" s="3"/>
    </row>
    <row r="5" spans="2:15" ht="15" customHeight="1" x14ac:dyDescent="0.15">
      <c r="B5" s="3"/>
      <c r="C5" s="743" t="s">
        <v>120</v>
      </c>
      <c r="D5" s="789"/>
      <c r="E5" s="792"/>
      <c r="F5" s="436">
        <f>SUM(F6,F34)</f>
        <v>21</v>
      </c>
      <c r="G5" s="198">
        <f t="shared" ref="G5:G33" si="0">F5/$F$5*100</f>
        <v>100</v>
      </c>
      <c r="H5" s="437" t="s">
        <v>75</v>
      </c>
      <c r="I5" s="438">
        <f>SUM(I6,I34)</f>
        <v>530</v>
      </c>
      <c r="J5" s="198">
        <f t="shared" ref="J5:J34" si="1">I5/$I$5*100</f>
        <v>100</v>
      </c>
      <c r="K5" s="437" t="s">
        <v>53</v>
      </c>
      <c r="L5" s="438"/>
      <c r="M5" s="439"/>
      <c r="N5" s="440" t="s">
        <v>53</v>
      </c>
      <c r="O5" s="401"/>
    </row>
    <row r="6" spans="2:15" ht="15" customHeight="1" thickBot="1" x14ac:dyDescent="0.2">
      <c r="B6" s="3"/>
      <c r="C6" s="734" t="s">
        <v>86</v>
      </c>
      <c r="D6" s="773"/>
      <c r="E6" s="774"/>
      <c r="F6" s="441">
        <f>SUM(F7,F24,F28,F31,F27)</f>
        <v>19</v>
      </c>
      <c r="G6" s="205">
        <f t="shared" si="0"/>
        <v>90.476190476190482</v>
      </c>
      <c r="H6" s="442">
        <f>F6/$F$6*100</f>
        <v>100</v>
      </c>
      <c r="I6" s="443">
        <f>SUM(I7,I24,I28,I31,I27)</f>
        <v>500</v>
      </c>
      <c r="J6" s="205">
        <f t="shared" si="1"/>
        <v>94.339622641509436</v>
      </c>
      <c r="K6" s="442">
        <f>I6/$I$6*100</f>
        <v>100</v>
      </c>
      <c r="L6" s="443"/>
      <c r="M6" s="205"/>
      <c r="N6" s="209"/>
      <c r="O6" s="3"/>
    </row>
    <row r="7" spans="2:15" ht="15" customHeight="1" thickTop="1" x14ac:dyDescent="0.15">
      <c r="B7" s="3"/>
      <c r="C7" s="825" t="s">
        <v>121</v>
      </c>
      <c r="D7" s="827" t="s">
        <v>113</v>
      </c>
      <c r="E7" s="828"/>
      <c r="F7" s="210">
        <f>SUM(F8:F23)</f>
        <v>5</v>
      </c>
      <c r="G7" s="211">
        <f t="shared" si="0"/>
        <v>23.809523809523807</v>
      </c>
      <c r="H7" s="5">
        <f>F7/$F$6*100</f>
        <v>26.315789473684209</v>
      </c>
      <c r="I7" s="213">
        <f>SUM(I8:I23)</f>
        <v>39</v>
      </c>
      <c r="J7" s="211">
        <f t="shared" si="1"/>
        <v>7.3584905660377355</v>
      </c>
      <c r="K7" s="444">
        <f>I7/$I$6*100</f>
        <v>7.8</v>
      </c>
      <c r="L7" s="445"/>
      <c r="M7" s="211">
        <v>0</v>
      </c>
      <c r="N7" s="214">
        <v>0</v>
      </c>
      <c r="O7" s="3"/>
    </row>
    <row r="8" spans="2:15" ht="15" customHeight="1" x14ac:dyDescent="0.15">
      <c r="B8" s="3"/>
      <c r="C8" s="825"/>
      <c r="D8" s="250"/>
      <c r="E8" s="72" t="s">
        <v>122</v>
      </c>
      <c r="F8" s="446">
        <v>1</v>
      </c>
      <c r="G8" s="447">
        <f t="shared" si="0"/>
        <v>4.7619047619047619</v>
      </c>
      <c r="H8" s="448">
        <f t="shared" ref="H8:H33" si="2">F8/$F$6*100</f>
        <v>5.2631578947368416</v>
      </c>
      <c r="I8" s="449">
        <v>11</v>
      </c>
      <c r="J8" s="447">
        <f t="shared" si="1"/>
        <v>2.0754716981132075</v>
      </c>
      <c r="K8" s="450">
        <f t="shared" ref="K8:K33" si="3">I8/$I$6*100</f>
        <v>2.1999999999999997</v>
      </c>
      <c r="L8" s="451"/>
      <c r="M8" s="217"/>
      <c r="N8" s="220"/>
      <c r="O8" s="3"/>
    </row>
    <row r="9" spans="2:15" ht="15" customHeight="1" x14ac:dyDescent="0.15">
      <c r="B9" s="3"/>
      <c r="C9" s="825"/>
      <c r="D9" s="250"/>
      <c r="E9" s="72" t="s">
        <v>123</v>
      </c>
      <c r="F9" s="216"/>
      <c r="G9" s="217">
        <f t="shared" si="0"/>
        <v>0</v>
      </c>
      <c r="H9" s="452">
        <f t="shared" si="2"/>
        <v>0</v>
      </c>
      <c r="I9" s="219"/>
      <c r="J9" s="217">
        <f t="shared" si="1"/>
        <v>0</v>
      </c>
      <c r="K9" s="74">
        <f t="shared" si="3"/>
        <v>0</v>
      </c>
      <c r="L9" s="451"/>
      <c r="M9" s="217"/>
      <c r="N9" s="220"/>
      <c r="O9" s="3"/>
    </row>
    <row r="10" spans="2:15" ht="15" customHeight="1" x14ac:dyDescent="0.15">
      <c r="B10" s="3"/>
      <c r="C10" s="825"/>
      <c r="D10" s="250"/>
      <c r="E10" s="72" t="s">
        <v>124</v>
      </c>
      <c r="F10" s="216"/>
      <c r="G10" s="217">
        <f t="shared" si="0"/>
        <v>0</v>
      </c>
      <c r="H10" s="452">
        <f t="shared" si="2"/>
        <v>0</v>
      </c>
      <c r="I10" s="219"/>
      <c r="J10" s="217">
        <f t="shared" si="1"/>
        <v>0</v>
      </c>
      <c r="K10" s="74">
        <f t="shared" si="3"/>
        <v>0</v>
      </c>
      <c r="L10" s="451"/>
      <c r="M10" s="217"/>
      <c r="N10" s="220"/>
      <c r="O10" s="3"/>
    </row>
    <row r="11" spans="2:15" ht="15" customHeight="1" x14ac:dyDescent="0.15">
      <c r="B11" s="3"/>
      <c r="C11" s="825"/>
      <c r="D11" s="250"/>
      <c r="E11" s="72" t="s">
        <v>125</v>
      </c>
      <c r="F11" s="216"/>
      <c r="G11" s="217">
        <f t="shared" si="0"/>
        <v>0</v>
      </c>
      <c r="H11" s="452">
        <f t="shared" si="2"/>
        <v>0</v>
      </c>
      <c r="I11" s="219"/>
      <c r="J11" s="217">
        <f t="shared" si="1"/>
        <v>0</v>
      </c>
      <c r="K11" s="74">
        <f t="shared" si="3"/>
        <v>0</v>
      </c>
      <c r="L11" s="451"/>
      <c r="M11" s="217"/>
      <c r="N11" s="220"/>
      <c r="O11" s="3"/>
    </row>
    <row r="12" spans="2:15" ht="15" customHeight="1" x14ac:dyDescent="0.15">
      <c r="B12" s="3"/>
      <c r="C12" s="825"/>
      <c r="D12" s="250"/>
      <c r="E12" s="72" t="s">
        <v>126</v>
      </c>
      <c r="F12" s="216">
        <v>1</v>
      </c>
      <c r="G12" s="217">
        <f t="shared" si="0"/>
        <v>4.7619047619047619</v>
      </c>
      <c r="H12" s="452">
        <f t="shared" si="2"/>
        <v>5.2631578947368416</v>
      </c>
      <c r="I12" s="219">
        <v>11</v>
      </c>
      <c r="J12" s="217">
        <f t="shared" si="1"/>
        <v>2.0754716981132075</v>
      </c>
      <c r="K12" s="74">
        <f t="shared" si="3"/>
        <v>2.1999999999999997</v>
      </c>
      <c r="L12" s="451"/>
      <c r="M12" s="217"/>
      <c r="N12" s="220"/>
      <c r="O12" s="3"/>
    </row>
    <row r="13" spans="2:15" ht="15" customHeight="1" x14ac:dyDescent="0.15">
      <c r="B13" s="3"/>
      <c r="C13" s="825"/>
      <c r="D13" s="250"/>
      <c r="E13" s="95" t="s">
        <v>127</v>
      </c>
      <c r="F13" s="216"/>
      <c r="G13" s="217">
        <f t="shared" si="0"/>
        <v>0</v>
      </c>
      <c r="H13" s="452">
        <f t="shared" si="2"/>
        <v>0</v>
      </c>
      <c r="I13" s="219"/>
      <c r="J13" s="217">
        <f t="shared" si="1"/>
        <v>0</v>
      </c>
      <c r="K13" s="74">
        <f>I13/$I$6*100</f>
        <v>0</v>
      </c>
      <c r="L13" s="451"/>
      <c r="M13" s="217"/>
      <c r="N13" s="220"/>
      <c r="O13" s="3"/>
    </row>
    <row r="14" spans="2:15" ht="15" customHeight="1" x14ac:dyDescent="0.15">
      <c r="B14" s="3"/>
      <c r="C14" s="825"/>
      <c r="D14" s="250"/>
      <c r="E14" s="72" t="s">
        <v>128</v>
      </c>
      <c r="F14" s="216"/>
      <c r="G14" s="217">
        <f t="shared" si="0"/>
        <v>0</v>
      </c>
      <c r="H14" s="452">
        <f t="shared" si="2"/>
        <v>0</v>
      </c>
      <c r="I14" s="219"/>
      <c r="J14" s="217">
        <f t="shared" si="1"/>
        <v>0</v>
      </c>
      <c r="K14" s="74">
        <f t="shared" si="3"/>
        <v>0</v>
      </c>
      <c r="L14" s="451"/>
      <c r="M14" s="217"/>
      <c r="N14" s="220"/>
      <c r="O14" s="3"/>
    </row>
    <row r="15" spans="2:15" ht="15" customHeight="1" x14ac:dyDescent="0.15">
      <c r="B15" s="3"/>
      <c r="C15" s="825"/>
      <c r="D15" s="250"/>
      <c r="E15" s="72" t="s">
        <v>129</v>
      </c>
      <c r="F15" s="216"/>
      <c r="G15" s="217">
        <f t="shared" si="0"/>
        <v>0</v>
      </c>
      <c r="H15" s="452">
        <f t="shared" si="2"/>
        <v>0</v>
      </c>
      <c r="I15" s="219"/>
      <c r="J15" s="217">
        <f t="shared" si="1"/>
        <v>0</v>
      </c>
      <c r="K15" s="74">
        <f t="shared" si="3"/>
        <v>0</v>
      </c>
      <c r="L15" s="451"/>
      <c r="M15" s="217"/>
      <c r="N15" s="220"/>
      <c r="O15" s="3"/>
    </row>
    <row r="16" spans="2:15" ht="15" customHeight="1" x14ac:dyDescent="0.15">
      <c r="B16" s="3"/>
      <c r="C16" s="825"/>
      <c r="D16" s="250"/>
      <c r="E16" s="72" t="s">
        <v>130</v>
      </c>
      <c r="F16" s="216"/>
      <c r="G16" s="217">
        <f t="shared" si="0"/>
        <v>0</v>
      </c>
      <c r="H16" s="452">
        <f t="shared" si="2"/>
        <v>0</v>
      </c>
      <c r="I16" s="219"/>
      <c r="J16" s="217">
        <f t="shared" si="1"/>
        <v>0</v>
      </c>
      <c r="K16" s="74">
        <f t="shared" si="3"/>
        <v>0</v>
      </c>
      <c r="L16" s="451"/>
      <c r="M16" s="217"/>
      <c r="N16" s="220"/>
      <c r="O16" s="3"/>
    </row>
    <row r="17" spans="2:15" ht="15" customHeight="1" x14ac:dyDescent="0.15">
      <c r="B17" s="3"/>
      <c r="C17" s="825"/>
      <c r="D17" s="250"/>
      <c r="E17" s="72" t="s">
        <v>131</v>
      </c>
      <c r="F17" s="216">
        <v>3</v>
      </c>
      <c r="G17" s="217">
        <f t="shared" si="0"/>
        <v>14.285714285714285</v>
      </c>
      <c r="H17" s="452">
        <f t="shared" si="2"/>
        <v>15.789473684210526</v>
      </c>
      <c r="I17" s="219">
        <v>17</v>
      </c>
      <c r="J17" s="217">
        <f t="shared" si="1"/>
        <v>3.2075471698113209</v>
      </c>
      <c r="K17" s="74">
        <f t="shared" si="3"/>
        <v>3.4000000000000004</v>
      </c>
      <c r="L17" s="451"/>
      <c r="M17" s="217"/>
      <c r="N17" s="220"/>
      <c r="O17" s="3"/>
    </row>
    <row r="18" spans="2:15" ht="15" customHeight="1" x14ac:dyDescent="0.15">
      <c r="B18" s="3"/>
      <c r="C18" s="825"/>
      <c r="D18" s="250"/>
      <c r="E18" s="72" t="s">
        <v>132</v>
      </c>
      <c r="F18" s="216"/>
      <c r="G18" s="217">
        <f t="shared" si="0"/>
        <v>0</v>
      </c>
      <c r="H18" s="452">
        <f t="shared" si="2"/>
        <v>0</v>
      </c>
      <c r="I18" s="219"/>
      <c r="J18" s="217">
        <f t="shared" si="1"/>
        <v>0</v>
      </c>
      <c r="K18" s="74">
        <f t="shared" si="3"/>
        <v>0</v>
      </c>
      <c r="L18" s="451"/>
      <c r="M18" s="217"/>
      <c r="N18" s="220"/>
      <c r="O18" s="3"/>
    </row>
    <row r="19" spans="2:15" ht="15" customHeight="1" x14ac:dyDescent="0.15">
      <c r="B19" s="3"/>
      <c r="C19" s="825"/>
      <c r="D19" s="250"/>
      <c r="E19" s="72" t="s">
        <v>133</v>
      </c>
      <c r="F19" s="216"/>
      <c r="G19" s="217">
        <f t="shared" si="0"/>
        <v>0</v>
      </c>
      <c r="H19" s="452">
        <f t="shared" si="2"/>
        <v>0</v>
      </c>
      <c r="I19" s="219"/>
      <c r="J19" s="217">
        <f t="shared" si="1"/>
        <v>0</v>
      </c>
      <c r="K19" s="74">
        <f t="shared" si="3"/>
        <v>0</v>
      </c>
      <c r="L19" s="451"/>
      <c r="M19" s="217"/>
      <c r="N19" s="220"/>
      <c r="O19" s="3"/>
    </row>
    <row r="20" spans="2:15" ht="15" customHeight="1" x14ac:dyDescent="0.15">
      <c r="B20" s="3"/>
      <c r="C20" s="825"/>
      <c r="D20" s="250"/>
      <c r="E20" s="72" t="s">
        <v>134</v>
      </c>
      <c r="F20" s="216"/>
      <c r="G20" s="217">
        <f t="shared" si="0"/>
        <v>0</v>
      </c>
      <c r="H20" s="452">
        <f t="shared" si="2"/>
        <v>0</v>
      </c>
      <c r="I20" s="219"/>
      <c r="J20" s="217">
        <f t="shared" si="1"/>
        <v>0</v>
      </c>
      <c r="K20" s="74">
        <f t="shared" si="3"/>
        <v>0</v>
      </c>
      <c r="L20" s="451"/>
      <c r="M20" s="217"/>
      <c r="N20" s="220"/>
      <c r="O20" s="3"/>
    </row>
    <row r="21" spans="2:15" ht="15" customHeight="1" x14ac:dyDescent="0.15">
      <c r="B21" s="3"/>
      <c r="C21" s="825"/>
      <c r="D21" s="250"/>
      <c r="E21" s="72" t="s">
        <v>135</v>
      </c>
      <c r="F21" s="216"/>
      <c r="G21" s="217">
        <f t="shared" si="0"/>
        <v>0</v>
      </c>
      <c r="H21" s="452">
        <f t="shared" si="2"/>
        <v>0</v>
      </c>
      <c r="I21" s="219"/>
      <c r="J21" s="217">
        <f t="shared" si="1"/>
        <v>0</v>
      </c>
      <c r="K21" s="74">
        <f t="shared" si="3"/>
        <v>0</v>
      </c>
      <c r="L21" s="451"/>
      <c r="M21" s="217"/>
      <c r="N21" s="220"/>
      <c r="O21" s="3"/>
    </row>
    <row r="22" spans="2:15" ht="15" customHeight="1" x14ac:dyDescent="0.15">
      <c r="B22" s="3"/>
      <c r="C22" s="825"/>
      <c r="D22" s="250"/>
      <c r="E22" s="72" t="s">
        <v>136</v>
      </c>
      <c r="F22" s="216"/>
      <c r="G22" s="217">
        <f t="shared" si="0"/>
        <v>0</v>
      </c>
      <c r="H22" s="452">
        <f t="shared" si="2"/>
        <v>0</v>
      </c>
      <c r="I22" s="219"/>
      <c r="J22" s="217">
        <f t="shared" si="1"/>
        <v>0</v>
      </c>
      <c r="K22" s="74">
        <f t="shared" si="3"/>
        <v>0</v>
      </c>
      <c r="L22" s="451"/>
      <c r="M22" s="217"/>
      <c r="N22" s="220"/>
      <c r="O22" s="3"/>
    </row>
    <row r="23" spans="2:15" ht="15" customHeight="1" x14ac:dyDescent="0.15">
      <c r="B23" s="3"/>
      <c r="C23" s="825"/>
      <c r="D23" s="453"/>
      <c r="E23" s="78" t="s">
        <v>137</v>
      </c>
      <c r="F23" s="221"/>
      <c r="G23" s="222">
        <f t="shared" si="0"/>
        <v>0</v>
      </c>
      <c r="H23" s="454">
        <f t="shared" si="2"/>
        <v>0</v>
      </c>
      <c r="I23" s="224"/>
      <c r="J23" s="222">
        <f t="shared" si="1"/>
        <v>0</v>
      </c>
      <c r="K23" s="80">
        <f t="shared" si="3"/>
        <v>0</v>
      </c>
      <c r="L23" s="455"/>
      <c r="M23" s="222"/>
      <c r="N23" s="225"/>
      <c r="O23" s="3"/>
    </row>
    <row r="24" spans="2:15" ht="15" customHeight="1" x14ac:dyDescent="0.15">
      <c r="B24" s="3"/>
      <c r="C24" s="825"/>
      <c r="D24" s="829" t="s">
        <v>112</v>
      </c>
      <c r="E24" s="681"/>
      <c r="F24" s="226">
        <f>SUM(F25:F26)</f>
        <v>11</v>
      </c>
      <c r="G24" s="229">
        <f t="shared" si="0"/>
        <v>52.380952380952387</v>
      </c>
      <c r="H24" s="5">
        <f t="shared" si="2"/>
        <v>57.894736842105267</v>
      </c>
      <c r="I24" s="228">
        <f>SUM(I25:I26)</f>
        <v>458</v>
      </c>
      <c r="J24" s="229">
        <f t="shared" si="1"/>
        <v>86.415094339622641</v>
      </c>
      <c r="K24" s="85">
        <f t="shared" si="3"/>
        <v>91.600000000000009</v>
      </c>
      <c r="L24" s="456"/>
      <c r="M24" s="229"/>
      <c r="N24" s="230"/>
      <c r="O24" s="3"/>
    </row>
    <row r="25" spans="2:15" ht="15" customHeight="1" x14ac:dyDescent="0.15">
      <c r="B25" s="3"/>
      <c r="C25" s="825"/>
      <c r="D25" s="250"/>
      <c r="E25" s="72" t="s">
        <v>93</v>
      </c>
      <c r="F25" s="216">
        <v>11</v>
      </c>
      <c r="G25" s="217">
        <f t="shared" si="0"/>
        <v>52.380952380952387</v>
      </c>
      <c r="H25" s="452">
        <f t="shared" si="2"/>
        <v>57.894736842105267</v>
      </c>
      <c r="I25" s="219">
        <v>458</v>
      </c>
      <c r="J25" s="217">
        <f t="shared" si="1"/>
        <v>86.415094339622641</v>
      </c>
      <c r="K25" s="74">
        <f t="shared" si="3"/>
        <v>91.600000000000009</v>
      </c>
      <c r="L25" s="451"/>
      <c r="M25" s="217"/>
      <c r="N25" s="220"/>
      <c r="O25" s="3"/>
    </row>
    <row r="26" spans="2:15" ht="15" customHeight="1" x14ac:dyDescent="0.15">
      <c r="B26" s="3"/>
      <c r="C26" s="825"/>
      <c r="D26" s="453"/>
      <c r="E26" s="78" t="s">
        <v>138</v>
      </c>
      <c r="F26" s="221">
        <v>0</v>
      </c>
      <c r="G26" s="222">
        <f t="shared" si="0"/>
        <v>0</v>
      </c>
      <c r="H26" s="454">
        <f t="shared" si="2"/>
        <v>0</v>
      </c>
      <c r="I26" s="224">
        <v>0</v>
      </c>
      <c r="J26" s="222">
        <f t="shared" si="1"/>
        <v>0</v>
      </c>
      <c r="K26" s="80">
        <f t="shared" si="3"/>
        <v>0</v>
      </c>
      <c r="L26" s="455"/>
      <c r="M26" s="222"/>
      <c r="N26" s="225"/>
      <c r="O26" s="3"/>
    </row>
    <row r="27" spans="2:15" ht="15" customHeight="1" x14ac:dyDescent="0.15">
      <c r="B27" s="3"/>
      <c r="C27" s="825"/>
      <c r="D27" s="830" t="s">
        <v>139</v>
      </c>
      <c r="E27" s="678"/>
      <c r="F27" s="235">
        <v>0</v>
      </c>
      <c r="G27" s="236">
        <f t="shared" si="0"/>
        <v>0</v>
      </c>
      <c r="H27" s="457">
        <f t="shared" si="2"/>
        <v>0</v>
      </c>
      <c r="I27" s="238">
        <v>0</v>
      </c>
      <c r="J27" s="236">
        <f t="shared" si="1"/>
        <v>0</v>
      </c>
      <c r="K27" s="85">
        <f t="shared" si="3"/>
        <v>0</v>
      </c>
      <c r="L27" s="458"/>
      <c r="M27" s="236"/>
      <c r="N27" s="239"/>
      <c r="O27" s="3"/>
    </row>
    <row r="28" spans="2:15" ht="15" customHeight="1" x14ac:dyDescent="0.15">
      <c r="B28" s="3"/>
      <c r="C28" s="825"/>
      <c r="D28" s="829" t="s">
        <v>140</v>
      </c>
      <c r="E28" s="681"/>
      <c r="F28" s="226">
        <f>SUM(F29:F30)</f>
        <v>1</v>
      </c>
      <c r="G28" s="229">
        <f t="shared" si="0"/>
        <v>4.7619047619047619</v>
      </c>
      <c r="H28" s="459">
        <f t="shared" si="2"/>
        <v>5.2631578947368416</v>
      </c>
      <c r="I28" s="228">
        <f>SUM(I29:I30)</f>
        <v>1</v>
      </c>
      <c r="J28" s="229">
        <f t="shared" si="1"/>
        <v>0.18867924528301888</v>
      </c>
      <c r="K28" s="85">
        <f t="shared" si="3"/>
        <v>0.2</v>
      </c>
      <c r="L28" s="456"/>
      <c r="M28" s="229"/>
      <c r="N28" s="230"/>
      <c r="O28" s="3"/>
    </row>
    <row r="29" spans="2:15" ht="15" customHeight="1" x14ac:dyDescent="0.15">
      <c r="B29" s="3"/>
      <c r="C29" s="825"/>
      <c r="D29" s="250"/>
      <c r="E29" s="72" t="s">
        <v>141</v>
      </c>
      <c r="F29" s="216">
        <v>1</v>
      </c>
      <c r="G29" s="217">
        <f t="shared" si="0"/>
        <v>4.7619047619047619</v>
      </c>
      <c r="H29" s="452">
        <f t="shared" si="2"/>
        <v>5.2631578947368416</v>
      </c>
      <c r="I29" s="219">
        <v>1</v>
      </c>
      <c r="J29" s="217">
        <f t="shared" si="1"/>
        <v>0.18867924528301888</v>
      </c>
      <c r="K29" s="74">
        <f t="shared" si="3"/>
        <v>0.2</v>
      </c>
      <c r="L29" s="451"/>
      <c r="M29" s="217"/>
      <c r="N29" s="220"/>
      <c r="O29" s="3"/>
    </row>
    <row r="30" spans="2:15" ht="15" customHeight="1" x14ac:dyDescent="0.15">
      <c r="B30" s="3"/>
      <c r="C30" s="825"/>
      <c r="D30" s="453"/>
      <c r="E30" s="78" t="s">
        <v>142</v>
      </c>
      <c r="F30" s="221"/>
      <c r="G30" s="222">
        <f t="shared" si="0"/>
        <v>0</v>
      </c>
      <c r="H30" s="454">
        <f t="shared" si="2"/>
        <v>0</v>
      </c>
      <c r="I30" s="224"/>
      <c r="J30" s="222">
        <f t="shared" si="1"/>
        <v>0</v>
      </c>
      <c r="K30" s="80">
        <f t="shared" si="3"/>
        <v>0</v>
      </c>
      <c r="L30" s="455"/>
      <c r="M30" s="222"/>
      <c r="N30" s="225"/>
      <c r="O30" s="3"/>
    </row>
    <row r="31" spans="2:15" ht="15" customHeight="1" x14ac:dyDescent="0.15">
      <c r="B31" s="3"/>
      <c r="C31" s="825"/>
      <c r="D31" s="831" t="s">
        <v>110</v>
      </c>
      <c r="E31" s="723"/>
      <c r="F31" s="226">
        <f>SUM(F32:F33)</f>
        <v>2</v>
      </c>
      <c r="G31" s="460">
        <f t="shared" si="0"/>
        <v>9.5238095238095237</v>
      </c>
      <c r="H31" s="229">
        <f t="shared" si="2"/>
        <v>10.526315789473683</v>
      </c>
      <c r="I31" s="228">
        <f>SUM(I32:I33)</f>
        <v>2</v>
      </c>
      <c r="J31" s="460">
        <f t="shared" si="1"/>
        <v>0.37735849056603776</v>
      </c>
      <c r="K31" s="85">
        <f t="shared" si="3"/>
        <v>0.4</v>
      </c>
      <c r="L31" s="456"/>
      <c r="M31" s="229"/>
      <c r="N31" s="230"/>
      <c r="O31" s="3"/>
    </row>
    <row r="32" spans="2:15" ht="15" customHeight="1" x14ac:dyDescent="0.15">
      <c r="B32" s="3"/>
      <c r="C32" s="825"/>
      <c r="D32" s="832"/>
      <c r="E32" s="461" t="s">
        <v>88</v>
      </c>
      <c r="F32" s="216"/>
      <c r="G32" s="217">
        <f t="shared" si="0"/>
        <v>0</v>
      </c>
      <c r="H32" s="217">
        <f t="shared" si="2"/>
        <v>0</v>
      </c>
      <c r="I32" s="219"/>
      <c r="J32" s="217">
        <f t="shared" si="1"/>
        <v>0</v>
      </c>
      <c r="K32" s="74">
        <f t="shared" si="3"/>
        <v>0</v>
      </c>
      <c r="L32" s="451"/>
      <c r="M32" s="217"/>
      <c r="N32" s="220"/>
      <c r="O32" s="3"/>
    </row>
    <row r="33" spans="2:15" ht="15" customHeight="1" x14ac:dyDescent="0.15">
      <c r="B33" s="3"/>
      <c r="C33" s="825"/>
      <c r="D33" s="833"/>
      <c r="E33" s="336" t="s">
        <v>87</v>
      </c>
      <c r="F33" s="221">
        <v>2</v>
      </c>
      <c r="G33" s="222">
        <f t="shared" si="0"/>
        <v>9.5238095238095237</v>
      </c>
      <c r="H33" s="222">
        <f t="shared" si="2"/>
        <v>10.526315789473683</v>
      </c>
      <c r="I33" s="224">
        <v>2</v>
      </c>
      <c r="J33" s="222">
        <f t="shared" si="1"/>
        <v>0.37735849056603776</v>
      </c>
      <c r="K33" s="80">
        <f t="shared" si="3"/>
        <v>0.4</v>
      </c>
      <c r="L33" s="455"/>
      <c r="M33" s="222"/>
      <c r="N33" s="225"/>
      <c r="O33" s="3"/>
    </row>
    <row r="34" spans="2:15" ht="15" customHeight="1" thickBot="1" x14ac:dyDescent="0.2">
      <c r="B34" s="3"/>
      <c r="C34" s="826"/>
      <c r="D34" s="834" t="s">
        <v>143</v>
      </c>
      <c r="E34" s="725"/>
      <c r="F34" s="240">
        <v>2</v>
      </c>
      <c r="G34" s="462">
        <f>F34/$F$5*100</f>
        <v>9.5238095238095237</v>
      </c>
      <c r="H34" s="246" t="s">
        <v>53</v>
      </c>
      <c r="I34" s="463">
        <v>30</v>
      </c>
      <c r="J34" s="241">
        <f t="shared" si="1"/>
        <v>5.6603773584905666</v>
      </c>
      <c r="K34" s="464" t="s">
        <v>53</v>
      </c>
      <c r="L34" s="101"/>
      <c r="M34" s="465"/>
      <c r="N34" s="466" t="s">
        <v>53</v>
      </c>
      <c r="O34" s="3"/>
    </row>
    <row r="35" spans="2:15" ht="15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</sheetData>
  <mergeCells count="14">
    <mergeCell ref="C6:E6"/>
    <mergeCell ref="C3:E4"/>
    <mergeCell ref="F3:H3"/>
    <mergeCell ref="I3:K3"/>
    <mergeCell ref="L3:N3"/>
    <mergeCell ref="C5:E5"/>
    <mergeCell ref="C7:C34"/>
    <mergeCell ref="D7:E7"/>
    <mergeCell ref="D24:E24"/>
    <mergeCell ref="D27:E27"/>
    <mergeCell ref="D28:E28"/>
    <mergeCell ref="D31:E31"/>
    <mergeCell ref="D32:D33"/>
    <mergeCell ref="D34:E34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13</vt:i4>
      </vt:variant>
    </vt:vector>
  </HeadingPairs>
  <TitlesOfParts>
    <vt:vector size="28" baseType="lpstr">
      <vt:lpstr>図１(R5)</vt:lpstr>
      <vt:lpstr>表１(R05)</vt:lpstr>
      <vt:lpstr>表２ (R05)</vt:lpstr>
      <vt:lpstr>表3,4(R05)</vt:lpstr>
      <vt:lpstr>表5(R05)</vt:lpstr>
      <vt:lpstr>表6(R05)</vt:lpstr>
      <vt:lpstr>表7(R05)</vt:lpstr>
      <vt:lpstr>表８</vt:lpstr>
      <vt:lpstr>表9(R5)</vt:lpstr>
      <vt:lpstr>表10(R05)</vt:lpstr>
      <vt:lpstr>表11(R05)</vt:lpstr>
      <vt:lpstr>表12</vt:lpstr>
      <vt:lpstr>表13(R05)</vt:lpstr>
      <vt:lpstr>表14(R05)</vt:lpstr>
      <vt:lpstr>参考　R5腸管出血性大腸菌感染症発生状況</vt:lpstr>
      <vt:lpstr>'図１(R5)'!Print_Area</vt:lpstr>
      <vt:lpstr>'表１(R05)'!Print_Area</vt:lpstr>
      <vt:lpstr>'表10(R05)'!Print_Area</vt:lpstr>
      <vt:lpstr>'表11(R05)'!Print_Area</vt:lpstr>
      <vt:lpstr>表12!Print_Area</vt:lpstr>
      <vt:lpstr>'表13(R05)'!Print_Area</vt:lpstr>
      <vt:lpstr>'表２ (R05)'!Print_Area</vt:lpstr>
      <vt:lpstr>'表3,4(R05)'!Print_Area</vt:lpstr>
      <vt:lpstr>'表5(R05)'!Print_Area</vt:lpstr>
      <vt:lpstr>'表6(R05)'!Print_Area</vt:lpstr>
      <vt:lpstr>'表7(R05)'!Print_Area</vt:lpstr>
      <vt:lpstr>表８!Print_Area</vt:lpstr>
      <vt:lpstr>'表9(R5)'!Print_Area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翔矢</dc:creator>
  <cp:lastModifiedBy>山崎 翔矢</cp:lastModifiedBy>
  <cp:lastPrinted>2025-07-31T05:04:05Z</cp:lastPrinted>
  <dcterms:created xsi:type="dcterms:W3CDTF">2025-07-18T10:58:10Z</dcterms:created>
  <dcterms:modified xsi:type="dcterms:W3CDTF">2025-11-13T00:38:46Z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2025-07-18T11:03:09Z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43ec57fb-3016-466a-8051-e9878d325a71</vt:lpwstr>
  </property>
  <property fmtid="{D5CDD505-2E9C-101B-9397-08002B2CF9AE}" pid="8" name="MSIP_Label_defa4170-0d19-0005-0004-bc88714345d2_ContentBits">
    <vt:lpwstr>0</vt:lpwstr>
  </property>
</Properties>
</file>