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3.xml" ContentType="application/vnd.openxmlformats-officedocument.drawing+xml"/>
  <Override PartName="/xl/charts/chart9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0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1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1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1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1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1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1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5143271C-4534-492C-AD97-ED9132A7EE58}" xr6:coauthVersionLast="47" xr6:coauthVersionMax="47" xr10:uidLastSave="{00000000-0000-0000-0000-000000000000}"/>
  <workbookProtection workbookAlgorithmName="SHA-512" workbookHashValue="imnSfugC1osAQqr+AChfKcaoW/DyQXSaSxeBCib7s2uo1ufyt9rnhC4tz62gZNU37dG9Yyd/ry6SLi5Uh43hRQ==" workbookSaltValue="Kr67P6IDM0L53JbIEeDKAA==" workbookSpinCount="100000" lockStructure="1"/>
  <bookViews>
    <workbookView xWindow="31500" yWindow="390" windowWidth="24570" windowHeight="14895" firstSheet="2" activeTab="2" xr2:uid="{00000000-000D-0000-FFFF-FFFF00000000}"/>
  </bookViews>
  <sheets>
    <sheet name="グラフデータ" sheetId="3" state="hidden" r:id="rId1"/>
    <sheet name="円グラフ" sheetId="4" state="hidden" r:id="rId2"/>
    <sheet name="比べてみよう" sheetId="5" r:id="rId3"/>
  </sheets>
  <definedNames>
    <definedName name="_xlnm.Print_Area" localSheetId="2">比べてみよう!$A$2:$T$338</definedName>
    <definedName name="_xlnm.Print_Titles" localSheetId="2">比べてみよう!$2:$6</definedName>
    <definedName name="支出円グラフ右">INDEX(円グラフ!$AK$7:$AK$102,MATCH(比べてみよう!$M$5,円グラフ!$AI$7:$AI$102,0))</definedName>
    <definedName name="支出円グラフ左">INDEX(円グラフ!$AK$7:$AK$102,MATCH(比べてみよう!$C$5,円グラフ!$AI$7:$AI$102,0))</definedName>
    <definedName name="土地円グラフ右">INDEX(円グラフ!$AJ$7:$AJ$102,MATCH(比べてみよう!$M$5,円グラフ!$AI$7:$AI$102,0))</definedName>
    <definedName name="土地円グラフ左">INDEX(円グラフ!$AJ$7:$AJ$102,MATCH(比べてみよう!$C$5,円グラフ!$AI$7:$AI$102,0))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4" i="5" l="1"/>
  <c r="G294" i="5"/>
  <c r="G11" i="5"/>
  <c r="H122" i="5"/>
  <c r="N142" i="5"/>
  <c r="N141" i="5"/>
  <c r="O142" i="5" l="1"/>
  <c r="P142" i="5"/>
  <c r="E142" i="5"/>
  <c r="D142" i="5"/>
  <c r="F142" i="5"/>
  <c r="N79" i="5"/>
  <c r="S313" i="5"/>
  <c r="I313" i="5"/>
  <c r="C2" i="5"/>
  <c r="M4" i="5"/>
  <c r="C4" i="5"/>
  <c r="Q59" i="5"/>
  <c r="G59" i="5"/>
  <c r="R35" i="5" l="1"/>
  <c r="H35" i="5"/>
  <c r="Q11" i="5"/>
  <c r="T141" i="5" l="1"/>
  <c r="S141" i="5"/>
  <c r="R141" i="5"/>
  <c r="P275" i="5"/>
  <c r="O275" i="5"/>
  <c r="N275" i="5"/>
  <c r="M275" i="5"/>
  <c r="M293" i="5"/>
  <c r="Q297" i="5" s="1"/>
  <c r="M292" i="5"/>
  <c r="M319" i="5" s="1"/>
  <c r="P258" i="5"/>
  <c r="O258" i="5"/>
  <c r="N258" i="5"/>
  <c r="M258" i="5"/>
  <c r="P242" i="5"/>
  <c r="O242" i="5"/>
  <c r="N242" i="5"/>
  <c r="M242" i="5"/>
  <c r="R218" i="5"/>
  <c r="Q218" i="5"/>
  <c r="P218" i="5"/>
  <c r="O218" i="5"/>
  <c r="R217" i="5"/>
  <c r="Q217" i="5"/>
  <c r="P217" i="5"/>
  <c r="O217" i="5"/>
  <c r="P196" i="5"/>
  <c r="O196" i="5"/>
  <c r="N196" i="5"/>
  <c r="M196" i="5"/>
  <c r="Q172" i="5"/>
  <c r="P172" i="5"/>
  <c r="O172" i="5"/>
  <c r="N172" i="5"/>
  <c r="M172" i="5"/>
  <c r="P151" i="5"/>
  <c r="P150" i="5"/>
  <c r="O151" i="5"/>
  <c r="O150" i="5"/>
  <c r="N151" i="5"/>
  <c r="N150" i="5"/>
  <c r="P141" i="5"/>
  <c r="O141" i="5"/>
  <c r="S122" i="5"/>
  <c r="R122" i="5"/>
  <c r="P122" i="5"/>
  <c r="O122" i="5"/>
  <c r="N122" i="5"/>
  <c r="M122" i="5"/>
  <c r="O102" i="5"/>
  <c r="N102" i="5"/>
  <c r="M102" i="5"/>
  <c r="S79" i="5"/>
  <c r="N86" i="5" s="1"/>
  <c r="R79" i="5"/>
  <c r="Q79" i="5"/>
  <c r="P79" i="5"/>
  <c r="O79" i="5"/>
  <c r="M79" i="5"/>
  <c r="Q34" i="5"/>
  <c r="P34" i="5"/>
  <c r="O34" i="5"/>
  <c r="Q33" i="5"/>
  <c r="P33" i="5"/>
  <c r="O33" i="5"/>
  <c r="Q58" i="5"/>
  <c r="P58" i="5"/>
  <c r="O58" i="5"/>
  <c r="Q57" i="5"/>
  <c r="P57" i="5"/>
  <c r="O57" i="5"/>
  <c r="N58" i="5"/>
  <c r="N57" i="5"/>
  <c r="Q10" i="5"/>
  <c r="P10" i="5"/>
  <c r="O10" i="5"/>
  <c r="N10" i="5"/>
  <c r="M10" i="5"/>
  <c r="M291" i="5"/>
  <c r="R219" i="5"/>
  <c r="C293" i="5"/>
  <c r="G297" i="5" s="1"/>
  <c r="C292" i="5"/>
  <c r="G296" i="5" s="1"/>
  <c r="C291" i="5"/>
  <c r="F275" i="5"/>
  <c r="E275" i="5"/>
  <c r="D275" i="5"/>
  <c r="C275" i="5"/>
  <c r="C258" i="5"/>
  <c r="F258" i="5"/>
  <c r="E258" i="5"/>
  <c r="D258" i="5"/>
  <c r="F242" i="5"/>
  <c r="E242" i="5"/>
  <c r="D242" i="5"/>
  <c r="C242" i="5"/>
  <c r="H219" i="5"/>
  <c r="H218" i="5"/>
  <c r="G218" i="5"/>
  <c r="F218" i="5"/>
  <c r="H217" i="5"/>
  <c r="G217" i="5"/>
  <c r="F217" i="5"/>
  <c r="E218" i="5"/>
  <c r="E217" i="5"/>
  <c r="F196" i="5"/>
  <c r="E196" i="5"/>
  <c r="D196" i="5"/>
  <c r="C196" i="5"/>
  <c r="F172" i="5"/>
  <c r="E172" i="5"/>
  <c r="D172" i="5"/>
  <c r="C172" i="5"/>
  <c r="F151" i="5"/>
  <c r="F150" i="5"/>
  <c r="E151" i="5"/>
  <c r="E150" i="5"/>
  <c r="D151" i="5"/>
  <c r="D150" i="5"/>
  <c r="J141" i="5"/>
  <c r="I141" i="5"/>
  <c r="H141" i="5"/>
  <c r="F141" i="5"/>
  <c r="E141" i="5"/>
  <c r="D141" i="5"/>
  <c r="I122" i="5"/>
  <c r="F122" i="5"/>
  <c r="E122" i="5"/>
  <c r="D122" i="5"/>
  <c r="C122" i="5"/>
  <c r="C102" i="5"/>
  <c r="E102" i="5"/>
  <c r="D102" i="5"/>
  <c r="I79" i="5"/>
  <c r="H79" i="5"/>
  <c r="G79" i="5"/>
  <c r="F79" i="5"/>
  <c r="E79" i="5"/>
  <c r="D79" i="5"/>
  <c r="C79" i="5"/>
  <c r="G58" i="5"/>
  <c r="F58" i="5"/>
  <c r="E58" i="5"/>
  <c r="D58" i="5"/>
  <c r="G57" i="5"/>
  <c r="F57" i="5"/>
  <c r="E57" i="5"/>
  <c r="D57" i="5"/>
  <c r="G34" i="5"/>
  <c r="F34" i="5"/>
  <c r="E34" i="5"/>
  <c r="G33" i="5"/>
  <c r="F33" i="5"/>
  <c r="E33" i="5"/>
  <c r="G10" i="5"/>
  <c r="F10" i="5"/>
  <c r="E10" i="5"/>
  <c r="D10" i="5"/>
  <c r="C10" i="5"/>
  <c r="P86" i="5" l="1"/>
  <c r="Q86" i="5"/>
  <c r="M86" i="5"/>
  <c r="O86" i="5"/>
  <c r="R86" i="5"/>
  <c r="C86" i="5"/>
  <c r="H86" i="5"/>
  <c r="Q296" i="5"/>
  <c r="N293" i="5"/>
  <c r="Q292" i="5"/>
  <c r="N319" i="5"/>
  <c r="O293" i="5"/>
  <c r="O319" i="5"/>
  <c r="P293" i="5"/>
  <c r="P319" i="5"/>
  <c r="Q293" i="5"/>
  <c r="Q319" i="5"/>
  <c r="P292" i="5"/>
  <c r="N292" i="5"/>
  <c r="R319" i="5"/>
  <c r="O292" i="5"/>
  <c r="S319" i="5"/>
  <c r="M322" i="5" s="1"/>
  <c r="E293" i="5"/>
  <c r="T122" i="5"/>
  <c r="F293" i="5"/>
  <c r="R33" i="5"/>
  <c r="R34" i="5"/>
  <c r="O42" i="5" s="1"/>
  <c r="Q151" i="5"/>
  <c r="I319" i="5"/>
  <c r="G293" i="5"/>
  <c r="D292" i="5"/>
  <c r="D294" i="5" s="1"/>
  <c r="C319" i="5"/>
  <c r="E292" i="5"/>
  <c r="D319" i="5"/>
  <c r="F292" i="5"/>
  <c r="E319" i="5"/>
  <c r="G292" i="5"/>
  <c r="F319" i="5"/>
  <c r="D293" i="5"/>
  <c r="G319" i="5"/>
  <c r="H319" i="5"/>
  <c r="G151" i="5"/>
  <c r="G172" i="5"/>
  <c r="J122" i="5"/>
  <c r="D86" i="5"/>
  <c r="E86" i="5"/>
  <c r="F86" i="5"/>
  <c r="G86" i="5"/>
  <c r="H34" i="5"/>
  <c r="E42" i="5" s="1"/>
  <c r="H33" i="5"/>
  <c r="F41" i="5" s="1"/>
  <c r="N294" i="5" l="1"/>
  <c r="H322" i="5"/>
  <c r="C322" i="5"/>
  <c r="G322" i="5"/>
  <c r="F322" i="5"/>
  <c r="E322" i="5"/>
  <c r="R83" i="5"/>
  <c r="P322" i="5"/>
  <c r="R322" i="5"/>
  <c r="N322" i="5"/>
  <c r="S86" i="5"/>
  <c r="M83" i="5" s="1"/>
  <c r="O322" i="5"/>
  <c r="Q322" i="5"/>
  <c r="D322" i="5"/>
  <c r="Q83" i="5"/>
  <c r="O83" i="5"/>
  <c r="P42" i="5"/>
  <c r="Q42" i="5"/>
  <c r="Q41" i="5"/>
  <c r="P41" i="5"/>
  <c r="O41" i="5"/>
  <c r="G83" i="5"/>
  <c r="E83" i="5"/>
  <c r="H83" i="5"/>
  <c r="I86" i="5"/>
  <c r="C83" i="5" s="1"/>
  <c r="G42" i="5"/>
  <c r="F42" i="5"/>
  <c r="G41" i="5"/>
  <c r="E41" i="5"/>
  <c r="P83" i="5" l="1"/>
  <c r="N83" i="5"/>
  <c r="F83" i="5"/>
  <c r="E37" i="5"/>
  <c r="O38" i="5"/>
  <c r="D83" i="5"/>
  <c r="E38" i="5"/>
  <c r="S322" i="5"/>
  <c r="Q37" i="5"/>
  <c r="O37" i="5"/>
  <c r="R41" i="5"/>
  <c r="R42" i="5"/>
  <c r="P38" i="5" s="1"/>
  <c r="I322" i="5"/>
  <c r="G37" i="5"/>
  <c r="H41" i="5"/>
  <c r="F37" i="5" s="1"/>
  <c r="H42" i="5"/>
  <c r="F38" i="5" s="1"/>
  <c r="G38" i="5" l="1"/>
  <c r="H38" i="5" s="1"/>
  <c r="Q38" i="5"/>
  <c r="R38" i="5" s="1"/>
  <c r="I83" i="5"/>
  <c r="S83" i="5"/>
  <c r="P37" i="5"/>
  <c r="R37" i="5" s="1"/>
  <c r="H37" i="5"/>
  <c r="F42" i="4" l="1"/>
  <c r="Q8" i="4"/>
  <c r="Q10" i="4"/>
  <c r="Q12" i="4"/>
  <c r="Q14" i="4"/>
  <c r="Q16" i="4"/>
  <c r="Q18" i="4"/>
  <c r="Q20" i="4"/>
  <c r="Q22" i="4"/>
  <c r="Q24" i="4"/>
  <c r="Q26" i="4"/>
  <c r="Q28" i="4"/>
  <c r="Q30" i="4"/>
  <c r="Q32" i="4"/>
  <c r="Q34" i="4"/>
  <c r="Q36" i="4"/>
  <c r="Q38" i="4"/>
  <c r="Q40" i="4"/>
  <c r="Q42" i="4"/>
  <c r="Q44" i="4"/>
  <c r="Q46" i="4"/>
  <c r="Q48" i="4"/>
  <c r="Q50" i="4"/>
  <c r="Q52" i="4"/>
  <c r="Q54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88" i="4"/>
  <c r="Q90" i="4"/>
  <c r="Q92" i="4"/>
  <c r="Q94" i="4"/>
  <c r="Q96" i="4"/>
  <c r="Q98" i="4"/>
  <c r="Q100" i="4"/>
  <c r="Q102" i="4"/>
  <c r="J8" i="4"/>
  <c r="J10" i="4"/>
  <c r="J12" i="4"/>
  <c r="J14" i="4"/>
  <c r="J16" i="4"/>
  <c r="J18" i="4"/>
  <c r="J20" i="4"/>
  <c r="J22" i="4"/>
  <c r="J24" i="4"/>
  <c r="J26" i="4"/>
  <c r="J28" i="4"/>
  <c r="J30" i="4"/>
  <c r="J32" i="4"/>
  <c r="J34" i="4"/>
  <c r="J36" i="4"/>
  <c r="J38" i="4"/>
  <c r="J40" i="4"/>
  <c r="J42" i="4"/>
  <c r="J44" i="4"/>
  <c r="J46" i="4"/>
  <c r="J48" i="4"/>
  <c r="J50" i="4"/>
  <c r="J52" i="4"/>
  <c r="J54" i="4"/>
  <c r="J56" i="4"/>
  <c r="J58" i="4"/>
  <c r="J60" i="4"/>
  <c r="J62" i="4"/>
  <c r="J64" i="4"/>
  <c r="J66" i="4"/>
  <c r="J68" i="4"/>
  <c r="J70" i="4"/>
  <c r="J72" i="4"/>
  <c r="J74" i="4"/>
  <c r="J76" i="4"/>
  <c r="J78" i="4"/>
  <c r="J80" i="4"/>
  <c r="J82" i="4"/>
  <c r="J84" i="4"/>
  <c r="J86" i="4"/>
  <c r="J88" i="4"/>
  <c r="J90" i="4"/>
  <c r="J92" i="4"/>
  <c r="J94" i="4"/>
  <c r="J96" i="4"/>
  <c r="J98" i="4"/>
  <c r="J100" i="4"/>
  <c r="J102" i="4"/>
  <c r="K8" i="4"/>
  <c r="L8" i="4"/>
  <c r="M8" i="4"/>
  <c r="N8" i="4"/>
  <c r="O8" i="4"/>
  <c r="P8" i="4"/>
  <c r="AG8" i="4" s="1"/>
  <c r="K10" i="4"/>
  <c r="AC10" i="4" s="1"/>
  <c r="AC9" i="4" s="1"/>
  <c r="L10" i="4"/>
  <c r="M10" i="4"/>
  <c r="N10" i="4"/>
  <c r="O10" i="4"/>
  <c r="P10" i="4"/>
  <c r="AG10" i="4" s="1"/>
  <c r="K12" i="4"/>
  <c r="L12" i="4"/>
  <c r="M12" i="4"/>
  <c r="N12" i="4"/>
  <c r="O12" i="4"/>
  <c r="P12" i="4"/>
  <c r="AG12" i="4" s="1"/>
  <c r="K14" i="4"/>
  <c r="L14" i="4"/>
  <c r="M14" i="4"/>
  <c r="N14" i="4"/>
  <c r="O14" i="4"/>
  <c r="P14" i="4"/>
  <c r="AG14" i="4" s="1"/>
  <c r="K16" i="4"/>
  <c r="L16" i="4"/>
  <c r="M16" i="4"/>
  <c r="N16" i="4"/>
  <c r="O16" i="4"/>
  <c r="P16" i="4"/>
  <c r="AG16" i="4" s="1"/>
  <c r="K18" i="4"/>
  <c r="AF18" i="4" s="1"/>
  <c r="AF17" i="4" s="1"/>
  <c r="L18" i="4"/>
  <c r="M18" i="4"/>
  <c r="N18" i="4"/>
  <c r="O18" i="4"/>
  <c r="P18" i="4"/>
  <c r="AG18" i="4" s="1"/>
  <c r="K20" i="4"/>
  <c r="L20" i="4"/>
  <c r="M20" i="4"/>
  <c r="N20" i="4"/>
  <c r="O20" i="4"/>
  <c r="P20" i="4"/>
  <c r="AG20" i="4" s="1"/>
  <c r="K22" i="4"/>
  <c r="L22" i="4"/>
  <c r="M22" i="4"/>
  <c r="N22" i="4"/>
  <c r="O22" i="4"/>
  <c r="P22" i="4"/>
  <c r="AG22" i="4" s="1"/>
  <c r="K24" i="4"/>
  <c r="L24" i="4"/>
  <c r="M24" i="4"/>
  <c r="N24" i="4"/>
  <c r="O24" i="4"/>
  <c r="P24" i="4"/>
  <c r="AG24" i="4" s="1"/>
  <c r="K26" i="4"/>
  <c r="L26" i="4"/>
  <c r="M26" i="4"/>
  <c r="N26" i="4"/>
  <c r="O26" i="4"/>
  <c r="P26" i="4"/>
  <c r="AG26" i="4" s="1"/>
  <c r="K28" i="4"/>
  <c r="L28" i="4"/>
  <c r="M28" i="4"/>
  <c r="N28" i="4"/>
  <c r="O28" i="4"/>
  <c r="P28" i="4"/>
  <c r="AG28" i="4" s="1"/>
  <c r="K30" i="4"/>
  <c r="L30" i="4"/>
  <c r="M30" i="4"/>
  <c r="N30" i="4"/>
  <c r="O30" i="4"/>
  <c r="P30" i="4"/>
  <c r="AG30" i="4" s="1"/>
  <c r="K32" i="4"/>
  <c r="L32" i="4"/>
  <c r="M32" i="4"/>
  <c r="N32" i="4"/>
  <c r="O32" i="4"/>
  <c r="P32" i="4"/>
  <c r="AG32" i="4" s="1"/>
  <c r="K34" i="4"/>
  <c r="L34" i="4"/>
  <c r="M34" i="4"/>
  <c r="N34" i="4"/>
  <c r="O34" i="4"/>
  <c r="P34" i="4"/>
  <c r="AG34" i="4" s="1"/>
  <c r="K36" i="4"/>
  <c r="L36" i="4"/>
  <c r="M36" i="4"/>
  <c r="N36" i="4"/>
  <c r="O36" i="4"/>
  <c r="P36" i="4"/>
  <c r="AG36" i="4" s="1"/>
  <c r="K38" i="4"/>
  <c r="L38" i="4"/>
  <c r="M38" i="4"/>
  <c r="N38" i="4"/>
  <c r="O38" i="4"/>
  <c r="P38" i="4"/>
  <c r="AG38" i="4" s="1"/>
  <c r="K40" i="4"/>
  <c r="L40" i="4"/>
  <c r="M40" i="4"/>
  <c r="N40" i="4"/>
  <c r="O40" i="4"/>
  <c r="P40" i="4"/>
  <c r="AG40" i="4" s="1"/>
  <c r="K42" i="4"/>
  <c r="AE42" i="4" s="1"/>
  <c r="AE41" i="4" s="1"/>
  <c r="L42" i="4"/>
  <c r="M42" i="4"/>
  <c r="N42" i="4"/>
  <c r="O42" i="4"/>
  <c r="P42" i="4"/>
  <c r="AG42" i="4" s="1"/>
  <c r="K44" i="4"/>
  <c r="L44" i="4"/>
  <c r="M44" i="4"/>
  <c r="N44" i="4"/>
  <c r="O44" i="4"/>
  <c r="P44" i="4"/>
  <c r="AG44" i="4" s="1"/>
  <c r="K46" i="4"/>
  <c r="L46" i="4"/>
  <c r="M46" i="4"/>
  <c r="N46" i="4"/>
  <c r="O46" i="4"/>
  <c r="P46" i="4"/>
  <c r="AG46" i="4" s="1"/>
  <c r="K48" i="4"/>
  <c r="L48" i="4"/>
  <c r="M48" i="4"/>
  <c r="N48" i="4"/>
  <c r="O48" i="4"/>
  <c r="P48" i="4"/>
  <c r="AG48" i="4" s="1"/>
  <c r="K50" i="4"/>
  <c r="L50" i="4"/>
  <c r="M50" i="4"/>
  <c r="N50" i="4"/>
  <c r="O50" i="4"/>
  <c r="P50" i="4"/>
  <c r="AG50" i="4" s="1"/>
  <c r="K52" i="4"/>
  <c r="L52" i="4"/>
  <c r="M52" i="4"/>
  <c r="N52" i="4"/>
  <c r="O52" i="4"/>
  <c r="P52" i="4"/>
  <c r="AG52" i="4" s="1"/>
  <c r="K54" i="4"/>
  <c r="L54" i="4"/>
  <c r="M54" i="4"/>
  <c r="N54" i="4"/>
  <c r="O54" i="4"/>
  <c r="P54" i="4"/>
  <c r="AG54" i="4" s="1"/>
  <c r="K56" i="4"/>
  <c r="L56" i="4"/>
  <c r="M56" i="4"/>
  <c r="N56" i="4"/>
  <c r="O56" i="4"/>
  <c r="P56" i="4"/>
  <c r="AG56" i="4" s="1"/>
  <c r="K58" i="4"/>
  <c r="L58" i="4"/>
  <c r="M58" i="4"/>
  <c r="N58" i="4"/>
  <c r="O58" i="4"/>
  <c r="P58" i="4"/>
  <c r="AG58" i="4" s="1"/>
  <c r="K60" i="4"/>
  <c r="L60" i="4"/>
  <c r="M60" i="4"/>
  <c r="N60" i="4"/>
  <c r="O60" i="4"/>
  <c r="P60" i="4"/>
  <c r="AG60" i="4" s="1"/>
  <c r="K62" i="4"/>
  <c r="L62" i="4"/>
  <c r="M62" i="4"/>
  <c r="N62" i="4"/>
  <c r="O62" i="4"/>
  <c r="P62" i="4"/>
  <c r="AG62" i="4" s="1"/>
  <c r="K64" i="4"/>
  <c r="L64" i="4"/>
  <c r="M64" i="4"/>
  <c r="N64" i="4"/>
  <c r="O64" i="4"/>
  <c r="P64" i="4"/>
  <c r="AG64" i="4" s="1"/>
  <c r="K66" i="4"/>
  <c r="AF66" i="4" s="1"/>
  <c r="AF65" i="4" s="1"/>
  <c r="L66" i="4"/>
  <c r="M66" i="4"/>
  <c r="N66" i="4"/>
  <c r="O66" i="4"/>
  <c r="P66" i="4"/>
  <c r="AG66" i="4" s="1"/>
  <c r="K68" i="4"/>
  <c r="L68" i="4"/>
  <c r="M68" i="4"/>
  <c r="N68" i="4"/>
  <c r="O68" i="4"/>
  <c r="P68" i="4"/>
  <c r="AG68" i="4" s="1"/>
  <c r="K70" i="4"/>
  <c r="L70" i="4"/>
  <c r="M70" i="4"/>
  <c r="N70" i="4"/>
  <c r="O70" i="4"/>
  <c r="P70" i="4"/>
  <c r="AG70" i="4" s="1"/>
  <c r="K72" i="4"/>
  <c r="L72" i="4"/>
  <c r="M72" i="4"/>
  <c r="N72" i="4"/>
  <c r="O72" i="4"/>
  <c r="P72" i="4"/>
  <c r="AG72" i="4" s="1"/>
  <c r="K74" i="4"/>
  <c r="L74" i="4"/>
  <c r="M74" i="4"/>
  <c r="N74" i="4"/>
  <c r="O74" i="4"/>
  <c r="P74" i="4"/>
  <c r="AG74" i="4" s="1"/>
  <c r="K76" i="4"/>
  <c r="L76" i="4"/>
  <c r="M76" i="4"/>
  <c r="N76" i="4"/>
  <c r="O76" i="4"/>
  <c r="P76" i="4"/>
  <c r="AG76" i="4" s="1"/>
  <c r="K78" i="4"/>
  <c r="L78" i="4"/>
  <c r="M78" i="4"/>
  <c r="N78" i="4"/>
  <c r="O78" i="4"/>
  <c r="P78" i="4"/>
  <c r="AG78" i="4" s="1"/>
  <c r="K80" i="4"/>
  <c r="L80" i="4"/>
  <c r="M80" i="4"/>
  <c r="N80" i="4"/>
  <c r="O80" i="4"/>
  <c r="P80" i="4"/>
  <c r="AG80" i="4" s="1"/>
  <c r="K82" i="4"/>
  <c r="L82" i="4"/>
  <c r="M82" i="4"/>
  <c r="N82" i="4"/>
  <c r="O82" i="4"/>
  <c r="P82" i="4"/>
  <c r="AG82" i="4" s="1"/>
  <c r="K84" i="4"/>
  <c r="L84" i="4"/>
  <c r="M84" i="4"/>
  <c r="N84" i="4"/>
  <c r="O84" i="4"/>
  <c r="P84" i="4"/>
  <c r="AG84" i="4" s="1"/>
  <c r="K86" i="4"/>
  <c r="L86" i="4"/>
  <c r="M86" i="4"/>
  <c r="N86" i="4"/>
  <c r="O86" i="4"/>
  <c r="P86" i="4"/>
  <c r="AG86" i="4" s="1"/>
  <c r="K88" i="4"/>
  <c r="L88" i="4"/>
  <c r="M88" i="4"/>
  <c r="N88" i="4"/>
  <c r="O88" i="4"/>
  <c r="P88" i="4"/>
  <c r="AG88" i="4" s="1"/>
  <c r="K90" i="4"/>
  <c r="L90" i="4"/>
  <c r="M90" i="4"/>
  <c r="N90" i="4"/>
  <c r="O90" i="4"/>
  <c r="P90" i="4"/>
  <c r="AG90" i="4" s="1"/>
  <c r="K92" i="4"/>
  <c r="L92" i="4"/>
  <c r="M92" i="4"/>
  <c r="N92" i="4"/>
  <c r="O92" i="4"/>
  <c r="P92" i="4"/>
  <c r="AG92" i="4" s="1"/>
  <c r="K94" i="4"/>
  <c r="L94" i="4"/>
  <c r="M94" i="4"/>
  <c r="N94" i="4"/>
  <c r="O94" i="4"/>
  <c r="P94" i="4"/>
  <c r="AG94" i="4" s="1"/>
  <c r="K96" i="4"/>
  <c r="L96" i="4"/>
  <c r="M96" i="4"/>
  <c r="N96" i="4"/>
  <c r="O96" i="4"/>
  <c r="P96" i="4"/>
  <c r="AG96" i="4" s="1"/>
  <c r="K98" i="4"/>
  <c r="L98" i="4"/>
  <c r="M98" i="4"/>
  <c r="N98" i="4"/>
  <c r="O98" i="4"/>
  <c r="P98" i="4"/>
  <c r="AG98" i="4" s="1"/>
  <c r="K100" i="4"/>
  <c r="L100" i="4"/>
  <c r="M100" i="4"/>
  <c r="N100" i="4"/>
  <c r="O100" i="4"/>
  <c r="P100" i="4"/>
  <c r="AG100" i="4" s="1"/>
  <c r="K102" i="4"/>
  <c r="L102" i="4"/>
  <c r="M102" i="4"/>
  <c r="N102" i="4"/>
  <c r="O102" i="4"/>
  <c r="P102" i="4"/>
  <c r="AG102" i="4" s="1"/>
  <c r="D8" i="4"/>
  <c r="E8" i="4"/>
  <c r="F8" i="4"/>
  <c r="G8" i="4"/>
  <c r="H8" i="4"/>
  <c r="I8" i="4"/>
  <c r="Y8" i="4" s="1"/>
  <c r="D10" i="4"/>
  <c r="E10" i="4"/>
  <c r="F10" i="4"/>
  <c r="G10" i="4"/>
  <c r="H10" i="4"/>
  <c r="I10" i="4"/>
  <c r="Y10" i="4" s="1"/>
  <c r="D12" i="4"/>
  <c r="E12" i="4"/>
  <c r="F12" i="4"/>
  <c r="G12" i="4"/>
  <c r="H12" i="4"/>
  <c r="I12" i="4"/>
  <c r="Y12" i="4" s="1"/>
  <c r="D14" i="4"/>
  <c r="E14" i="4"/>
  <c r="F14" i="4"/>
  <c r="G14" i="4"/>
  <c r="H14" i="4"/>
  <c r="I14" i="4"/>
  <c r="Y14" i="4" s="1"/>
  <c r="D16" i="4"/>
  <c r="E16" i="4"/>
  <c r="F16" i="4"/>
  <c r="G16" i="4"/>
  <c r="H16" i="4"/>
  <c r="I16" i="4"/>
  <c r="Y16" i="4" s="1"/>
  <c r="D18" i="4"/>
  <c r="E18" i="4"/>
  <c r="F18" i="4"/>
  <c r="G18" i="4"/>
  <c r="H18" i="4"/>
  <c r="I18" i="4"/>
  <c r="Y18" i="4" s="1"/>
  <c r="D20" i="4"/>
  <c r="E20" i="4"/>
  <c r="F20" i="4"/>
  <c r="G20" i="4"/>
  <c r="H20" i="4"/>
  <c r="I20" i="4"/>
  <c r="Y20" i="4" s="1"/>
  <c r="D22" i="4"/>
  <c r="E22" i="4"/>
  <c r="F22" i="4"/>
  <c r="G22" i="4"/>
  <c r="H22" i="4"/>
  <c r="I22" i="4"/>
  <c r="Y22" i="4" s="1"/>
  <c r="D24" i="4"/>
  <c r="E24" i="4"/>
  <c r="F24" i="4"/>
  <c r="G24" i="4"/>
  <c r="H24" i="4"/>
  <c r="I24" i="4"/>
  <c r="Y24" i="4" s="1"/>
  <c r="D26" i="4"/>
  <c r="E26" i="4"/>
  <c r="F26" i="4"/>
  <c r="G26" i="4"/>
  <c r="H26" i="4"/>
  <c r="I26" i="4"/>
  <c r="Y26" i="4" s="1"/>
  <c r="D28" i="4"/>
  <c r="E28" i="4"/>
  <c r="F28" i="4"/>
  <c r="G28" i="4"/>
  <c r="H28" i="4"/>
  <c r="I28" i="4"/>
  <c r="Y28" i="4" s="1"/>
  <c r="D30" i="4"/>
  <c r="E30" i="4"/>
  <c r="F30" i="4"/>
  <c r="G30" i="4"/>
  <c r="H30" i="4"/>
  <c r="I30" i="4"/>
  <c r="Y30" i="4" s="1"/>
  <c r="D32" i="4"/>
  <c r="E32" i="4"/>
  <c r="F32" i="4"/>
  <c r="G32" i="4"/>
  <c r="H32" i="4"/>
  <c r="I32" i="4"/>
  <c r="Y32" i="4" s="1"/>
  <c r="D34" i="4"/>
  <c r="E34" i="4"/>
  <c r="F34" i="4"/>
  <c r="G34" i="4"/>
  <c r="H34" i="4"/>
  <c r="I34" i="4"/>
  <c r="Y34" i="4" s="1"/>
  <c r="D36" i="4"/>
  <c r="E36" i="4"/>
  <c r="F36" i="4"/>
  <c r="G36" i="4"/>
  <c r="H36" i="4"/>
  <c r="I36" i="4"/>
  <c r="Y36" i="4" s="1"/>
  <c r="D38" i="4"/>
  <c r="E38" i="4"/>
  <c r="F38" i="4"/>
  <c r="G38" i="4"/>
  <c r="H38" i="4"/>
  <c r="I38" i="4"/>
  <c r="Y38" i="4" s="1"/>
  <c r="D40" i="4"/>
  <c r="E40" i="4"/>
  <c r="F40" i="4"/>
  <c r="G40" i="4"/>
  <c r="H40" i="4"/>
  <c r="I40" i="4"/>
  <c r="Y40" i="4" s="1"/>
  <c r="D42" i="4"/>
  <c r="E42" i="4"/>
  <c r="G42" i="4"/>
  <c r="H42" i="4"/>
  <c r="I42" i="4"/>
  <c r="Y42" i="4" s="1"/>
  <c r="D44" i="4"/>
  <c r="E44" i="4"/>
  <c r="F44" i="4"/>
  <c r="G44" i="4"/>
  <c r="H44" i="4"/>
  <c r="I44" i="4"/>
  <c r="Y44" i="4" s="1"/>
  <c r="D46" i="4"/>
  <c r="E46" i="4"/>
  <c r="F46" i="4"/>
  <c r="G46" i="4"/>
  <c r="H46" i="4"/>
  <c r="I46" i="4"/>
  <c r="Y46" i="4" s="1"/>
  <c r="D48" i="4"/>
  <c r="E48" i="4"/>
  <c r="F48" i="4"/>
  <c r="G48" i="4"/>
  <c r="H48" i="4"/>
  <c r="I48" i="4"/>
  <c r="Y48" i="4" s="1"/>
  <c r="D50" i="4"/>
  <c r="E50" i="4"/>
  <c r="F50" i="4"/>
  <c r="G50" i="4"/>
  <c r="H50" i="4"/>
  <c r="I50" i="4"/>
  <c r="Y50" i="4" s="1"/>
  <c r="D52" i="4"/>
  <c r="E52" i="4"/>
  <c r="F52" i="4"/>
  <c r="G52" i="4"/>
  <c r="H52" i="4"/>
  <c r="I52" i="4"/>
  <c r="Y52" i="4" s="1"/>
  <c r="D54" i="4"/>
  <c r="E54" i="4"/>
  <c r="F54" i="4"/>
  <c r="G54" i="4"/>
  <c r="H54" i="4"/>
  <c r="I54" i="4"/>
  <c r="Y54" i="4" s="1"/>
  <c r="D56" i="4"/>
  <c r="E56" i="4"/>
  <c r="F56" i="4"/>
  <c r="G56" i="4"/>
  <c r="H56" i="4"/>
  <c r="I56" i="4"/>
  <c r="Y56" i="4" s="1"/>
  <c r="D58" i="4"/>
  <c r="E58" i="4"/>
  <c r="F58" i="4"/>
  <c r="G58" i="4"/>
  <c r="H58" i="4"/>
  <c r="I58" i="4"/>
  <c r="Y58" i="4" s="1"/>
  <c r="D60" i="4"/>
  <c r="E60" i="4"/>
  <c r="F60" i="4"/>
  <c r="G60" i="4"/>
  <c r="H60" i="4"/>
  <c r="I60" i="4"/>
  <c r="Y60" i="4" s="1"/>
  <c r="D62" i="4"/>
  <c r="E62" i="4"/>
  <c r="F62" i="4"/>
  <c r="G62" i="4"/>
  <c r="H62" i="4"/>
  <c r="I62" i="4"/>
  <c r="Y62" i="4" s="1"/>
  <c r="D64" i="4"/>
  <c r="E64" i="4"/>
  <c r="F64" i="4"/>
  <c r="G64" i="4"/>
  <c r="H64" i="4"/>
  <c r="I64" i="4"/>
  <c r="Y64" i="4" s="1"/>
  <c r="D66" i="4"/>
  <c r="E66" i="4"/>
  <c r="F66" i="4"/>
  <c r="G66" i="4"/>
  <c r="H66" i="4"/>
  <c r="I66" i="4"/>
  <c r="Y66" i="4" s="1"/>
  <c r="D68" i="4"/>
  <c r="E68" i="4"/>
  <c r="F68" i="4"/>
  <c r="G68" i="4"/>
  <c r="H68" i="4"/>
  <c r="I68" i="4"/>
  <c r="Y68" i="4" s="1"/>
  <c r="D70" i="4"/>
  <c r="E70" i="4"/>
  <c r="F70" i="4"/>
  <c r="G70" i="4"/>
  <c r="H70" i="4"/>
  <c r="I70" i="4"/>
  <c r="Y70" i="4" s="1"/>
  <c r="D72" i="4"/>
  <c r="E72" i="4"/>
  <c r="F72" i="4"/>
  <c r="G72" i="4"/>
  <c r="H72" i="4"/>
  <c r="I72" i="4"/>
  <c r="Y72" i="4" s="1"/>
  <c r="D74" i="4"/>
  <c r="E74" i="4"/>
  <c r="F74" i="4"/>
  <c r="G74" i="4"/>
  <c r="H74" i="4"/>
  <c r="I74" i="4"/>
  <c r="Y74" i="4" s="1"/>
  <c r="D76" i="4"/>
  <c r="E76" i="4"/>
  <c r="F76" i="4"/>
  <c r="G76" i="4"/>
  <c r="H76" i="4"/>
  <c r="I76" i="4"/>
  <c r="Y76" i="4" s="1"/>
  <c r="D78" i="4"/>
  <c r="E78" i="4"/>
  <c r="F78" i="4"/>
  <c r="G78" i="4"/>
  <c r="H78" i="4"/>
  <c r="I78" i="4"/>
  <c r="Y78" i="4" s="1"/>
  <c r="D80" i="4"/>
  <c r="E80" i="4"/>
  <c r="F80" i="4"/>
  <c r="G80" i="4"/>
  <c r="H80" i="4"/>
  <c r="I80" i="4"/>
  <c r="Y80" i="4" s="1"/>
  <c r="D82" i="4"/>
  <c r="E82" i="4"/>
  <c r="F82" i="4"/>
  <c r="G82" i="4"/>
  <c r="H82" i="4"/>
  <c r="I82" i="4"/>
  <c r="Y82" i="4" s="1"/>
  <c r="D84" i="4"/>
  <c r="E84" i="4"/>
  <c r="F84" i="4"/>
  <c r="G84" i="4"/>
  <c r="H84" i="4"/>
  <c r="I84" i="4"/>
  <c r="Y84" i="4" s="1"/>
  <c r="D86" i="4"/>
  <c r="E86" i="4"/>
  <c r="F86" i="4"/>
  <c r="G86" i="4"/>
  <c r="H86" i="4"/>
  <c r="I86" i="4"/>
  <c r="Y86" i="4" s="1"/>
  <c r="D88" i="4"/>
  <c r="E88" i="4"/>
  <c r="F88" i="4"/>
  <c r="G88" i="4"/>
  <c r="H88" i="4"/>
  <c r="I88" i="4"/>
  <c r="Y88" i="4" s="1"/>
  <c r="D90" i="4"/>
  <c r="E90" i="4"/>
  <c r="F90" i="4"/>
  <c r="G90" i="4"/>
  <c r="H90" i="4"/>
  <c r="I90" i="4"/>
  <c r="Y90" i="4" s="1"/>
  <c r="D92" i="4"/>
  <c r="E92" i="4"/>
  <c r="F92" i="4"/>
  <c r="G92" i="4"/>
  <c r="H92" i="4"/>
  <c r="I92" i="4"/>
  <c r="Y92" i="4" s="1"/>
  <c r="D94" i="4"/>
  <c r="E94" i="4"/>
  <c r="F94" i="4"/>
  <c r="G94" i="4"/>
  <c r="H94" i="4"/>
  <c r="I94" i="4"/>
  <c r="Y94" i="4" s="1"/>
  <c r="D96" i="4"/>
  <c r="E96" i="4"/>
  <c r="F96" i="4"/>
  <c r="G96" i="4"/>
  <c r="H96" i="4"/>
  <c r="I96" i="4"/>
  <c r="Y96" i="4" s="1"/>
  <c r="D98" i="4"/>
  <c r="E98" i="4"/>
  <c r="F98" i="4"/>
  <c r="G98" i="4"/>
  <c r="H98" i="4"/>
  <c r="I98" i="4"/>
  <c r="Y98" i="4" s="1"/>
  <c r="D100" i="4"/>
  <c r="E100" i="4"/>
  <c r="F100" i="4"/>
  <c r="G100" i="4"/>
  <c r="H100" i="4"/>
  <c r="I100" i="4"/>
  <c r="Y100" i="4" s="1"/>
  <c r="D102" i="4"/>
  <c r="E102" i="4"/>
  <c r="F102" i="4"/>
  <c r="G102" i="4"/>
  <c r="H102" i="4"/>
  <c r="I102" i="4"/>
  <c r="Y102" i="4" s="1"/>
  <c r="V34" i="4" l="1"/>
  <c r="V33" i="4" s="1"/>
  <c r="U26" i="4"/>
  <c r="U25" i="4" s="1"/>
  <c r="V18" i="4"/>
  <c r="V17" i="4" s="1"/>
  <c r="V82" i="4"/>
  <c r="V81" i="4" s="1"/>
  <c r="U74" i="4"/>
  <c r="U73" i="4" s="1"/>
  <c r="X66" i="4"/>
  <c r="X65" i="4" s="1"/>
  <c r="T64" i="4"/>
  <c r="T63" i="4" s="1"/>
  <c r="X32" i="4"/>
  <c r="X31" i="4" s="1"/>
  <c r="T16" i="4"/>
  <c r="T15" i="4" s="1"/>
  <c r="W14" i="4"/>
  <c r="W13" i="4" s="1"/>
  <c r="AF88" i="4"/>
  <c r="AF87" i="4" s="1"/>
  <c r="AF80" i="4"/>
  <c r="AF79" i="4" s="1"/>
  <c r="AD48" i="4"/>
  <c r="AD47" i="4" s="1"/>
  <c r="AC24" i="4"/>
  <c r="AC23" i="4" s="1"/>
  <c r="AC14" i="4"/>
  <c r="AC13" i="4" s="1"/>
  <c r="AE8" i="4"/>
  <c r="AE7" i="4" s="1"/>
  <c r="AC72" i="4"/>
  <c r="AC71" i="4" s="1"/>
  <c r="AF32" i="4"/>
  <c r="AF31" i="4" s="1"/>
  <c r="V100" i="4"/>
  <c r="V99" i="4" s="1"/>
  <c r="T92" i="4"/>
  <c r="T91" i="4" s="1"/>
  <c r="X76" i="4"/>
  <c r="X75" i="4" s="1"/>
  <c r="U36" i="4"/>
  <c r="U35" i="4" s="1"/>
  <c r="X28" i="4"/>
  <c r="X27" i="4" s="1"/>
  <c r="V12" i="4"/>
  <c r="V11" i="4" s="1"/>
  <c r="AB60" i="4"/>
  <c r="AB59" i="4" s="1"/>
  <c r="AD54" i="4"/>
  <c r="AD53" i="4" s="1"/>
  <c r="AD44" i="4"/>
  <c r="AD43" i="4" s="1"/>
  <c r="AC40" i="4"/>
  <c r="AC39" i="4" s="1"/>
  <c r="AD28" i="4"/>
  <c r="AD27" i="4" s="1"/>
  <c r="AD16" i="4"/>
  <c r="AD15" i="4" s="1"/>
  <c r="AF12" i="4"/>
  <c r="AF11" i="4" s="1"/>
  <c r="U60" i="4"/>
  <c r="U59" i="4" s="1"/>
  <c r="T60" i="4"/>
  <c r="T59" i="4" s="1"/>
  <c r="X60" i="4"/>
  <c r="X59" i="4" s="1"/>
  <c r="W60" i="4"/>
  <c r="W59" i="4" s="1"/>
  <c r="T20" i="4"/>
  <c r="T19" i="4" s="1"/>
  <c r="X20" i="4"/>
  <c r="X19" i="4" s="1"/>
  <c r="W20" i="4"/>
  <c r="W19" i="4" s="1"/>
  <c r="V20" i="4"/>
  <c r="V19" i="4" s="1"/>
  <c r="AF100" i="4"/>
  <c r="AF99" i="4" s="1"/>
  <c r="AE100" i="4"/>
  <c r="AE99" i="4" s="1"/>
  <c r="AD100" i="4"/>
  <c r="AD99" i="4" s="1"/>
  <c r="AC100" i="4"/>
  <c r="AC99" i="4" s="1"/>
  <c r="AB100" i="4"/>
  <c r="AB99" i="4" s="1"/>
  <c r="V102" i="4"/>
  <c r="V101" i="4" s="1"/>
  <c r="U102" i="4"/>
  <c r="U101" i="4" s="1"/>
  <c r="T102" i="4"/>
  <c r="T101" i="4" s="1"/>
  <c r="X102" i="4"/>
  <c r="X101" i="4" s="1"/>
  <c r="W102" i="4"/>
  <c r="W101" i="4" s="1"/>
  <c r="T46" i="4"/>
  <c r="T45" i="4" s="1"/>
  <c r="X46" i="4"/>
  <c r="X45" i="4" s="1"/>
  <c r="W46" i="4"/>
  <c r="W45" i="4" s="1"/>
  <c r="V46" i="4"/>
  <c r="V45" i="4" s="1"/>
  <c r="U38" i="4"/>
  <c r="U37" i="4" s="1"/>
  <c r="T38" i="4"/>
  <c r="T37" i="4" s="1"/>
  <c r="W38" i="4"/>
  <c r="W37" i="4" s="1"/>
  <c r="V38" i="4"/>
  <c r="V37" i="4" s="1"/>
  <c r="X22" i="4"/>
  <c r="X21" i="4" s="1"/>
  <c r="W22" i="4"/>
  <c r="W21" i="4" s="1"/>
  <c r="U22" i="4"/>
  <c r="U21" i="4" s="1"/>
  <c r="T22" i="4"/>
  <c r="T21" i="4" s="1"/>
  <c r="AF94" i="4"/>
  <c r="AF93" i="4" s="1"/>
  <c r="AE94" i="4"/>
  <c r="AE93" i="4" s="1"/>
  <c r="AD94" i="4"/>
  <c r="AD93" i="4" s="1"/>
  <c r="AC94" i="4"/>
  <c r="AC93" i="4" s="1"/>
  <c r="AF70" i="4"/>
  <c r="AF69" i="4" s="1"/>
  <c r="AE70" i="4"/>
  <c r="AE69" i="4" s="1"/>
  <c r="AD70" i="4"/>
  <c r="AD69" i="4" s="1"/>
  <c r="AC70" i="4"/>
  <c r="AC69" i="4" s="1"/>
  <c r="AD46" i="4"/>
  <c r="AD45" i="4" s="1"/>
  <c r="AC46" i="4"/>
  <c r="AC45" i="4" s="1"/>
  <c r="AF46" i="4"/>
  <c r="AF45" i="4" s="1"/>
  <c r="AE46" i="4"/>
  <c r="AE45" i="4" s="1"/>
  <c r="AB46" i="4"/>
  <c r="AB45" i="4" s="1"/>
  <c r="AF30" i="4"/>
  <c r="AF29" i="4" s="1"/>
  <c r="AE30" i="4"/>
  <c r="AE29" i="4" s="1"/>
  <c r="AB30" i="4"/>
  <c r="AB29" i="4" s="1"/>
  <c r="AD30" i="4"/>
  <c r="AD29" i="4" s="1"/>
  <c r="AE22" i="4"/>
  <c r="AE21" i="4" s="1"/>
  <c r="AD22" i="4"/>
  <c r="AD21" i="4" s="1"/>
  <c r="AC22" i="4"/>
  <c r="AC21" i="4" s="1"/>
  <c r="T68" i="4"/>
  <c r="T67" i="4" s="1"/>
  <c r="V68" i="4"/>
  <c r="V67" i="4" s="1"/>
  <c r="U68" i="4"/>
  <c r="U67" i="4" s="1"/>
  <c r="X68" i="4"/>
  <c r="X67" i="4" s="1"/>
  <c r="V62" i="4"/>
  <c r="V61" i="4" s="1"/>
  <c r="U62" i="4"/>
  <c r="U61" i="4" s="1"/>
  <c r="T62" i="4"/>
  <c r="T61" i="4" s="1"/>
  <c r="X62" i="4"/>
  <c r="X61" i="4" s="1"/>
  <c r="V30" i="4"/>
  <c r="V29" i="4" s="1"/>
  <c r="X30" i="4"/>
  <c r="X29" i="4" s="1"/>
  <c r="U30" i="4"/>
  <c r="U29" i="4" s="1"/>
  <c r="T30" i="4"/>
  <c r="T29" i="4" s="1"/>
  <c r="X14" i="4"/>
  <c r="X13" i="4" s="1"/>
  <c r="V14" i="4"/>
  <c r="V13" i="4" s="1"/>
  <c r="U14" i="4"/>
  <c r="U13" i="4" s="1"/>
  <c r="T14" i="4"/>
  <c r="T13" i="4" s="1"/>
  <c r="AF86" i="4"/>
  <c r="AF85" i="4" s="1"/>
  <c r="AE86" i="4"/>
  <c r="AE85" i="4" s="1"/>
  <c r="AD86" i="4"/>
  <c r="AD85" i="4" s="1"/>
  <c r="AC86" i="4"/>
  <c r="AC85" i="4" s="1"/>
  <c r="AB86" i="4"/>
  <c r="AB85" i="4" s="1"/>
  <c r="AB62" i="4"/>
  <c r="AB61" i="4" s="1"/>
  <c r="AF62" i="4"/>
  <c r="AF61" i="4" s="1"/>
  <c r="AD62" i="4"/>
  <c r="AD61" i="4" s="1"/>
  <c r="AC62" i="4"/>
  <c r="AC61" i="4" s="1"/>
  <c r="AC54" i="4"/>
  <c r="AC53" i="4" s="1"/>
  <c r="AB54" i="4"/>
  <c r="AB53" i="4" s="1"/>
  <c r="AF54" i="4"/>
  <c r="AF53" i="4" s="1"/>
  <c r="AE54" i="4"/>
  <c r="AE53" i="4" s="1"/>
  <c r="AE38" i="4"/>
  <c r="AE37" i="4" s="1"/>
  <c r="AD38" i="4"/>
  <c r="AD37" i="4" s="1"/>
  <c r="AC38" i="4"/>
  <c r="AC37" i="4" s="1"/>
  <c r="AB38" i="4"/>
  <c r="AB37" i="4" s="1"/>
  <c r="AB14" i="4"/>
  <c r="AB13" i="4" s="1"/>
  <c r="AF14" i="4"/>
  <c r="AF13" i="4" s="1"/>
  <c r="AE14" i="4"/>
  <c r="AE13" i="4" s="1"/>
  <c r="AD14" i="4"/>
  <c r="AD13" i="4" s="1"/>
  <c r="T96" i="4"/>
  <c r="T95" i="4" s="1"/>
  <c r="X96" i="4"/>
  <c r="X95" i="4" s="1"/>
  <c r="W96" i="4"/>
  <c r="W95" i="4" s="1"/>
  <c r="V96" i="4"/>
  <c r="V95" i="4" s="1"/>
  <c r="U88" i="4"/>
  <c r="U87" i="4" s="1"/>
  <c r="T88" i="4"/>
  <c r="T87" i="4" s="1"/>
  <c r="X88" i="4"/>
  <c r="X87" i="4" s="1"/>
  <c r="W88" i="4"/>
  <c r="W87" i="4" s="1"/>
  <c r="V88" i="4"/>
  <c r="V87" i="4" s="1"/>
  <c r="U80" i="4"/>
  <c r="U79" i="4" s="1"/>
  <c r="T80" i="4"/>
  <c r="T79" i="4" s="1"/>
  <c r="X80" i="4"/>
  <c r="X79" i="4" s="1"/>
  <c r="W80" i="4"/>
  <c r="W79" i="4" s="1"/>
  <c r="V80" i="4"/>
  <c r="V79" i="4" s="1"/>
  <c r="V72" i="4"/>
  <c r="V71" i="4" s="1"/>
  <c r="U72" i="4"/>
  <c r="U71" i="4" s="1"/>
  <c r="X72" i="4"/>
  <c r="X71" i="4" s="1"/>
  <c r="W72" i="4"/>
  <c r="W71" i="4" s="1"/>
  <c r="T72" i="4"/>
  <c r="T71" i="4" s="1"/>
  <c r="W64" i="4"/>
  <c r="W63" i="4" s="1"/>
  <c r="V64" i="4"/>
  <c r="V63" i="4" s="1"/>
  <c r="X64" i="4"/>
  <c r="X63" i="4" s="1"/>
  <c r="U64" i="4"/>
  <c r="U63" i="4" s="1"/>
  <c r="X56" i="4"/>
  <c r="X55" i="4" s="1"/>
  <c r="W56" i="4"/>
  <c r="W55" i="4" s="1"/>
  <c r="V56" i="4"/>
  <c r="V55" i="4" s="1"/>
  <c r="U56" i="4"/>
  <c r="U55" i="4" s="1"/>
  <c r="T56" i="4"/>
  <c r="T55" i="4" s="1"/>
  <c r="X48" i="4"/>
  <c r="X47" i="4" s="1"/>
  <c r="U48" i="4"/>
  <c r="U47" i="4" s="1"/>
  <c r="T48" i="4"/>
  <c r="T47" i="4" s="1"/>
  <c r="W48" i="4"/>
  <c r="W47" i="4" s="1"/>
  <c r="T40" i="4"/>
  <c r="T39" i="4" s="1"/>
  <c r="X40" i="4"/>
  <c r="X39" i="4" s="1"/>
  <c r="W40" i="4"/>
  <c r="W39" i="4" s="1"/>
  <c r="V40" i="4"/>
  <c r="V39" i="4" s="1"/>
  <c r="W32" i="4"/>
  <c r="W31" i="4" s="1"/>
  <c r="V32" i="4"/>
  <c r="V31" i="4" s="1"/>
  <c r="U32" i="4"/>
  <c r="U31" i="4" s="1"/>
  <c r="V24" i="4"/>
  <c r="V23" i="4" s="1"/>
  <c r="U24" i="4"/>
  <c r="U23" i="4" s="1"/>
  <c r="T24" i="4"/>
  <c r="T23" i="4" s="1"/>
  <c r="X24" i="4"/>
  <c r="X23" i="4" s="1"/>
  <c r="W16" i="4"/>
  <c r="W15" i="4" s="1"/>
  <c r="V16" i="4"/>
  <c r="V15" i="4" s="1"/>
  <c r="U16" i="4"/>
  <c r="U15" i="4" s="1"/>
  <c r="AD96" i="4"/>
  <c r="AD95" i="4" s="1"/>
  <c r="AC96" i="4"/>
  <c r="AC95" i="4" s="1"/>
  <c r="AB96" i="4"/>
  <c r="AB95" i="4" s="1"/>
  <c r="AF96" i="4"/>
  <c r="AF95" i="4" s="1"/>
  <c r="AE96" i="4"/>
  <c r="AE95" i="4" s="1"/>
  <c r="AE88" i="4"/>
  <c r="AE87" i="4" s="1"/>
  <c r="AD88" i="4"/>
  <c r="AD87" i="4" s="1"/>
  <c r="AC88" i="4"/>
  <c r="AC87" i="4" s="1"/>
  <c r="AB88" i="4"/>
  <c r="AB87" i="4" s="1"/>
  <c r="AE80" i="4"/>
  <c r="AE79" i="4" s="1"/>
  <c r="AD80" i="4"/>
  <c r="AD79" i="4" s="1"/>
  <c r="AC80" i="4"/>
  <c r="AC79" i="4" s="1"/>
  <c r="AB80" i="4"/>
  <c r="AB79" i="4" s="1"/>
  <c r="AF72" i="4"/>
  <c r="AF71" i="4" s="1"/>
  <c r="AE72" i="4"/>
  <c r="AE71" i="4" s="1"/>
  <c r="AB72" i="4"/>
  <c r="AB71" i="4" s="1"/>
  <c r="AD72" i="4"/>
  <c r="AD71" i="4" s="1"/>
  <c r="AF64" i="4"/>
  <c r="AF63" i="4" s="1"/>
  <c r="AE64" i="4"/>
  <c r="AE63" i="4" s="1"/>
  <c r="AD64" i="4"/>
  <c r="AD63" i="4" s="1"/>
  <c r="AC64" i="4"/>
  <c r="AC63" i="4" s="1"/>
  <c r="AF56" i="4"/>
  <c r="AF55" i="4" s="1"/>
  <c r="AD56" i="4"/>
  <c r="AD55" i="4" s="1"/>
  <c r="AC56" i="4"/>
  <c r="AC55" i="4" s="1"/>
  <c r="AB56" i="4"/>
  <c r="AB55" i="4" s="1"/>
  <c r="AF48" i="4"/>
  <c r="AF47" i="4" s="1"/>
  <c r="AE48" i="4"/>
  <c r="AE47" i="4" s="1"/>
  <c r="AC48" i="4"/>
  <c r="AC47" i="4" s="1"/>
  <c r="AB48" i="4"/>
  <c r="AB47" i="4" s="1"/>
  <c r="AB40" i="4"/>
  <c r="AB39" i="4" s="1"/>
  <c r="AF40" i="4"/>
  <c r="AF39" i="4" s="1"/>
  <c r="AE40" i="4"/>
  <c r="AE39" i="4" s="1"/>
  <c r="AD40" i="4"/>
  <c r="AD39" i="4" s="1"/>
  <c r="AC32" i="4"/>
  <c r="AC31" i="4" s="1"/>
  <c r="AB32" i="4"/>
  <c r="AB31" i="4" s="1"/>
  <c r="AE32" i="4"/>
  <c r="AE31" i="4" s="1"/>
  <c r="AD32" i="4"/>
  <c r="AD31" i="4" s="1"/>
  <c r="AF24" i="4"/>
  <c r="AF23" i="4" s="1"/>
  <c r="AE24" i="4"/>
  <c r="AE23" i="4" s="1"/>
  <c r="AD24" i="4"/>
  <c r="AD23" i="4" s="1"/>
  <c r="AB24" i="4"/>
  <c r="AB23" i="4" s="1"/>
  <c r="AF16" i="4"/>
  <c r="AF15" i="4" s="1"/>
  <c r="AE16" i="4"/>
  <c r="AE15" i="4" s="1"/>
  <c r="AC16" i="4"/>
  <c r="AC15" i="4" s="1"/>
  <c r="AB16" i="4"/>
  <c r="AB15" i="4" s="1"/>
  <c r="AB8" i="4"/>
  <c r="AB7" i="4" s="1"/>
  <c r="AF8" i="4"/>
  <c r="AF7" i="4" s="1"/>
  <c r="AD8" i="4"/>
  <c r="AD7" i="4" s="1"/>
  <c r="AC8" i="4"/>
  <c r="AC7" i="4" s="1"/>
  <c r="AB18" i="4"/>
  <c r="AB17" i="4" s="1"/>
  <c r="V22" i="4"/>
  <c r="V21" i="4" s="1"/>
  <c r="X38" i="4"/>
  <c r="X37" i="4" s="1"/>
  <c r="AE56" i="4"/>
  <c r="AE55" i="4" s="1"/>
  <c r="AB94" i="4"/>
  <c r="AB93" i="4" s="1"/>
  <c r="V52" i="4"/>
  <c r="V51" i="4" s="1"/>
  <c r="U52" i="4"/>
  <c r="U51" i="4" s="1"/>
  <c r="X52" i="4"/>
  <c r="X51" i="4" s="1"/>
  <c r="W52" i="4"/>
  <c r="W51" i="4" s="1"/>
  <c r="T52" i="4"/>
  <c r="T51" i="4" s="1"/>
  <c r="W44" i="4"/>
  <c r="W43" i="4" s="1"/>
  <c r="V44" i="4"/>
  <c r="V43" i="4" s="1"/>
  <c r="U44" i="4"/>
  <c r="U43" i="4" s="1"/>
  <c r="T44" i="4"/>
  <c r="T43" i="4" s="1"/>
  <c r="AC84" i="4"/>
  <c r="AC83" i="4" s="1"/>
  <c r="AB84" i="4"/>
  <c r="AB83" i="4" s="1"/>
  <c r="AD84" i="4"/>
  <c r="AD83" i="4" s="1"/>
  <c r="AF84" i="4"/>
  <c r="AF83" i="4" s="1"/>
  <c r="AD68" i="4"/>
  <c r="AD67" i="4" s="1"/>
  <c r="AC68" i="4"/>
  <c r="AC67" i="4" s="1"/>
  <c r="AF68" i="4"/>
  <c r="AF67" i="4" s="1"/>
  <c r="AE68" i="4"/>
  <c r="AE67" i="4" s="1"/>
  <c r="AB68" i="4"/>
  <c r="AB67" i="4" s="1"/>
  <c r="AD20" i="4"/>
  <c r="AD19" i="4" s="1"/>
  <c r="AC20" i="4"/>
  <c r="AC19" i="4" s="1"/>
  <c r="AB20" i="4"/>
  <c r="AB19" i="4" s="1"/>
  <c r="AF20" i="4"/>
  <c r="AF19" i="4" s="1"/>
  <c r="W94" i="4"/>
  <c r="W93" i="4" s="1"/>
  <c r="V94" i="4"/>
  <c r="V93" i="4" s="1"/>
  <c r="U94" i="4"/>
  <c r="U93" i="4" s="1"/>
  <c r="X94" i="4"/>
  <c r="X93" i="4" s="1"/>
  <c r="T94" i="4"/>
  <c r="T93" i="4" s="1"/>
  <c r="X86" i="4"/>
  <c r="X85" i="4" s="1"/>
  <c r="W86" i="4"/>
  <c r="W85" i="4" s="1"/>
  <c r="V86" i="4"/>
  <c r="V85" i="4" s="1"/>
  <c r="T86" i="4"/>
  <c r="T85" i="4" s="1"/>
  <c r="X78" i="4"/>
  <c r="X77" i="4" s="1"/>
  <c r="W78" i="4"/>
  <c r="W77" i="4" s="1"/>
  <c r="V78" i="4"/>
  <c r="V77" i="4" s="1"/>
  <c r="U78" i="4"/>
  <c r="U77" i="4" s="1"/>
  <c r="T78" i="4"/>
  <c r="T77" i="4" s="1"/>
  <c r="X70" i="4"/>
  <c r="X69" i="4" s="1"/>
  <c r="W70" i="4"/>
  <c r="W69" i="4" s="1"/>
  <c r="V70" i="4"/>
  <c r="V69" i="4" s="1"/>
  <c r="U70" i="4"/>
  <c r="U69" i="4" s="1"/>
  <c r="T70" i="4"/>
  <c r="T69" i="4" s="1"/>
  <c r="U54" i="4"/>
  <c r="U53" i="4" s="1"/>
  <c r="T54" i="4"/>
  <c r="T53" i="4" s="1"/>
  <c r="X54" i="4"/>
  <c r="X53" i="4" s="1"/>
  <c r="W54" i="4"/>
  <c r="W53" i="4" s="1"/>
  <c r="AF102" i="4"/>
  <c r="AF101" i="4" s="1"/>
  <c r="AE102" i="4"/>
  <c r="AE101" i="4" s="1"/>
  <c r="AD102" i="4"/>
  <c r="AD101" i="4" s="1"/>
  <c r="AC102" i="4"/>
  <c r="AC101" i="4" s="1"/>
  <c r="AB102" i="4"/>
  <c r="AB101" i="4" s="1"/>
  <c r="AB78" i="4"/>
  <c r="AB77" i="4" s="1"/>
  <c r="AF78" i="4"/>
  <c r="AF77" i="4" s="1"/>
  <c r="AE78" i="4"/>
  <c r="AE77" i="4" s="1"/>
  <c r="AD78" i="4"/>
  <c r="AD77" i="4" s="1"/>
  <c r="AB22" i="4"/>
  <c r="AB21" i="4" s="1"/>
  <c r="AF38" i="4"/>
  <c r="AF37" i="4" s="1"/>
  <c r="V48" i="4"/>
  <c r="V47" i="4" s="1"/>
  <c r="W62" i="4"/>
  <c r="W61" i="4" s="1"/>
  <c r="AE84" i="4"/>
  <c r="AE83" i="4" s="1"/>
  <c r="U96" i="4"/>
  <c r="U95" i="4" s="1"/>
  <c r="V90" i="4"/>
  <c r="V89" i="4" s="1"/>
  <c r="U90" i="4"/>
  <c r="U89" i="4" s="1"/>
  <c r="T90" i="4"/>
  <c r="T89" i="4" s="1"/>
  <c r="X90" i="4"/>
  <c r="X89" i="4" s="1"/>
  <c r="U82" i="4"/>
  <c r="U81" i="4" s="1"/>
  <c r="T82" i="4"/>
  <c r="T81" i="4" s="1"/>
  <c r="X82" i="4"/>
  <c r="X81" i="4" s="1"/>
  <c r="W82" i="4"/>
  <c r="W81" i="4" s="1"/>
  <c r="V58" i="4"/>
  <c r="V57" i="4" s="1"/>
  <c r="U58" i="4"/>
  <c r="U57" i="4" s="1"/>
  <c r="X58" i="4"/>
  <c r="X57" i="4" s="1"/>
  <c r="T58" i="4"/>
  <c r="T57" i="4" s="1"/>
  <c r="X42" i="4"/>
  <c r="X41" i="4" s="1"/>
  <c r="W42" i="4"/>
  <c r="V42" i="4"/>
  <c r="V41" i="4" s="1"/>
  <c r="U42" i="4"/>
  <c r="U41" i="4" s="1"/>
  <c r="T42" i="4"/>
  <c r="T41" i="4" s="1"/>
  <c r="AC90" i="4"/>
  <c r="AC89" i="4" s="1"/>
  <c r="AB90" i="4"/>
  <c r="AB89" i="4" s="1"/>
  <c r="AF90" i="4"/>
  <c r="AF89" i="4" s="1"/>
  <c r="AE90" i="4"/>
  <c r="AE89" i="4" s="1"/>
  <c r="AD90" i="4"/>
  <c r="AD89" i="4" s="1"/>
  <c r="AC82" i="4"/>
  <c r="AC81" i="4" s="1"/>
  <c r="AB82" i="4"/>
  <c r="AB81" i="4" s="1"/>
  <c r="AF82" i="4"/>
  <c r="AF81" i="4" s="1"/>
  <c r="AE82" i="4"/>
  <c r="AE81" i="4" s="1"/>
  <c r="AD82" i="4"/>
  <c r="AD81" i="4" s="1"/>
  <c r="AD74" i="4"/>
  <c r="AD73" i="4" s="1"/>
  <c r="AC74" i="4"/>
  <c r="AC73" i="4" s="1"/>
  <c r="AF74" i="4"/>
  <c r="AF73" i="4" s="1"/>
  <c r="AE74" i="4"/>
  <c r="AE73" i="4" s="1"/>
  <c r="AB74" i="4"/>
  <c r="AB73" i="4" s="1"/>
  <c r="AF42" i="4"/>
  <c r="AF41" i="4" s="1"/>
  <c r="AD42" i="4"/>
  <c r="AD41" i="4" s="1"/>
  <c r="AC42" i="4"/>
  <c r="AC41" i="4" s="1"/>
  <c r="AB42" i="4"/>
  <c r="AB41" i="4" s="1"/>
  <c r="AD26" i="4"/>
  <c r="AD25" i="4" s="1"/>
  <c r="AC26" i="4"/>
  <c r="AC25" i="4" s="1"/>
  <c r="AB26" i="4"/>
  <c r="AB25" i="4" s="1"/>
  <c r="AF26" i="4"/>
  <c r="AF25" i="4" s="1"/>
  <c r="AF22" i="4"/>
  <c r="AF21" i="4" s="1"/>
  <c r="X98" i="4"/>
  <c r="X97" i="4" s="1"/>
  <c r="W98" i="4"/>
  <c r="W97" i="4" s="1"/>
  <c r="V98" i="4"/>
  <c r="V97" i="4" s="1"/>
  <c r="U98" i="4"/>
  <c r="U97" i="4" s="1"/>
  <c r="T98" i="4"/>
  <c r="T97" i="4" s="1"/>
  <c r="T74" i="4"/>
  <c r="T73" i="4" s="1"/>
  <c r="X74" i="4"/>
  <c r="X73" i="4" s="1"/>
  <c r="W74" i="4"/>
  <c r="W73" i="4" s="1"/>
  <c r="V74" i="4"/>
  <c r="V73" i="4" s="1"/>
  <c r="U66" i="4"/>
  <c r="U65" i="4" s="1"/>
  <c r="T66" i="4"/>
  <c r="T65" i="4" s="1"/>
  <c r="W66" i="4"/>
  <c r="W65" i="4" s="1"/>
  <c r="V66" i="4"/>
  <c r="V65" i="4" s="1"/>
  <c r="W50" i="4"/>
  <c r="W49" i="4" s="1"/>
  <c r="V50" i="4"/>
  <c r="V49" i="4" s="1"/>
  <c r="X50" i="4"/>
  <c r="X49" i="4" s="1"/>
  <c r="U50" i="4"/>
  <c r="U49" i="4" s="1"/>
  <c r="X34" i="4"/>
  <c r="X33" i="4" s="1"/>
  <c r="U34" i="4"/>
  <c r="U33" i="4" s="1"/>
  <c r="T34" i="4"/>
  <c r="T33" i="4" s="1"/>
  <c r="W34" i="4"/>
  <c r="W33" i="4" s="1"/>
  <c r="T26" i="4"/>
  <c r="T25" i="4" s="1"/>
  <c r="X26" i="4"/>
  <c r="X25" i="4" s="1"/>
  <c r="W26" i="4"/>
  <c r="W25" i="4" s="1"/>
  <c r="V26" i="4"/>
  <c r="V25" i="4" s="1"/>
  <c r="U18" i="4"/>
  <c r="U17" i="4" s="1"/>
  <c r="T18" i="4"/>
  <c r="T17" i="4" s="1"/>
  <c r="X18" i="4"/>
  <c r="X17" i="4" s="1"/>
  <c r="W18" i="4"/>
  <c r="W17" i="4" s="1"/>
  <c r="V10" i="4"/>
  <c r="V9" i="4" s="1"/>
  <c r="U10" i="4"/>
  <c r="U9" i="4" s="1"/>
  <c r="T10" i="4"/>
  <c r="T9" i="4" s="1"/>
  <c r="X10" i="4"/>
  <c r="X9" i="4" s="1"/>
  <c r="AB98" i="4"/>
  <c r="AB97" i="4" s="1"/>
  <c r="AC98" i="4"/>
  <c r="AC97" i="4" s="1"/>
  <c r="AF98" i="4"/>
  <c r="AF97" i="4" s="1"/>
  <c r="AE98" i="4"/>
  <c r="AE97" i="4" s="1"/>
  <c r="AE66" i="4"/>
  <c r="AE65" i="4" s="1"/>
  <c r="AD66" i="4"/>
  <c r="AD65" i="4" s="1"/>
  <c r="AC66" i="4"/>
  <c r="AC65" i="4" s="1"/>
  <c r="AB66" i="4"/>
  <c r="AB65" i="4" s="1"/>
  <c r="AF58" i="4"/>
  <c r="AF57" i="4" s="1"/>
  <c r="AE58" i="4"/>
  <c r="AE57" i="4" s="1"/>
  <c r="AB58" i="4"/>
  <c r="AB57" i="4" s="1"/>
  <c r="AD58" i="4"/>
  <c r="AD57" i="4" s="1"/>
  <c r="AF50" i="4"/>
  <c r="AF49" i="4" s="1"/>
  <c r="AE50" i="4"/>
  <c r="AE49" i="4" s="1"/>
  <c r="AD50" i="4"/>
  <c r="AD49" i="4" s="1"/>
  <c r="AC50" i="4"/>
  <c r="AC49" i="4" s="1"/>
  <c r="AF34" i="4"/>
  <c r="AF33" i="4" s="1"/>
  <c r="AE34" i="4"/>
  <c r="AE33" i="4" s="1"/>
  <c r="AC34" i="4"/>
  <c r="AC33" i="4" s="1"/>
  <c r="AB34" i="4"/>
  <c r="AB33" i="4" s="1"/>
  <c r="AE18" i="4"/>
  <c r="AE17" i="4" s="1"/>
  <c r="AD18" i="4"/>
  <c r="AD17" i="4" s="1"/>
  <c r="AC18" i="4"/>
  <c r="AC17" i="4" s="1"/>
  <c r="AF10" i="4"/>
  <c r="AF9" i="4" s="1"/>
  <c r="AE10" i="4"/>
  <c r="AE9" i="4" s="1"/>
  <c r="AD10" i="4"/>
  <c r="AD9" i="4" s="1"/>
  <c r="AB10" i="4"/>
  <c r="AB9" i="4" s="1"/>
  <c r="AB12" i="4"/>
  <c r="AB11" i="4" s="1"/>
  <c r="W30" i="4"/>
  <c r="W29" i="4" s="1"/>
  <c r="AD34" i="4"/>
  <c r="AD33" i="4" s="1"/>
  <c r="X44" i="4"/>
  <c r="X43" i="4" s="1"/>
  <c r="W58" i="4"/>
  <c r="W57" i="4" s="1"/>
  <c r="AE62" i="4"/>
  <c r="AE61" i="4" s="1"/>
  <c r="U86" i="4"/>
  <c r="U85" i="4" s="1"/>
  <c r="X16" i="4"/>
  <c r="X15" i="4" s="1"/>
  <c r="U20" i="4"/>
  <c r="U19" i="4" s="1"/>
  <c r="AE26" i="4"/>
  <c r="AE25" i="4" s="1"/>
  <c r="AC30" i="4"/>
  <c r="AC29" i="4" s="1"/>
  <c r="U40" i="4"/>
  <c r="U39" i="4" s="1"/>
  <c r="V54" i="4"/>
  <c r="V53" i="4" s="1"/>
  <c r="AC58" i="4"/>
  <c r="AC57" i="4" s="1"/>
  <c r="W68" i="4"/>
  <c r="W67" i="4" s="1"/>
  <c r="AD98" i="4"/>
  <c r="AD97" i="4" s="1"/>
  <c r="AB92" i="4"/>
  <c r="AB91" i="4" s="1"/>
  <c r="AF92" i="4"/>
  <c r="AF91" i="4" s="1"/>
  <c r="AE92" i="4"/>
  <c r="AE91" i="4" s="1"/>
  <c r="AD92" i="4"/>
  <c r="AD91" i="4" s="1"/>
  <c r="AC92" i="4"/>
  <c r="AC91" i="4" s="1"/>
  <c r="AC76" i="4"/>
  <c r="AC75" i="4" s="1"/>
  <c r="AB76" i="4"/>
  <c r="AB75" i="4" s="1"/>
  <c r="AF76" i="4"/>
  <c r="AF75" i="4" s="1"/>
  <c r="AE76" i="4"/>
  <c r="AE75" i="4" s="1"/>
  <c r="AD76" i="4"/>
  <c r="AD75" i="4" s="1"/>
  <c r="AE60" i="4"/>
  <c r="AE59" i="4" s="1"/>
  <c r="AD60" i="4"/>
  <c r="AD59" i="4" s="1"/>
  <c r="AF60" i="4"/>
  <c r="AF59" i="4" s="1"/>
  <c r="AC60" i="4"/>
  <c r="AC59" i="4" s="1"/>
  <c r="AF52" i="4"/>
  <c r="AF51" i="4" s="1"/>
  <c r="AE52" i="4"/>
  <c r="AE51" i="4" s="1"/>
  <c r="AD52" i="4"/>
  <c r="AD51" i="4" s="1"/>
  <c r="AC52" i="4"/>
  <c r="AC51" i="4" s="1"/>
  <c r="AB52" i="4"/>
  <c r="AB51" i="4" s="1"/>
  <c r="AF44" i="4"/>
  <c r="AF43" i="4" s="1"/>
  <c r="AC44" i="4"/>
  <c r="AC43" i="4" s="1"/>
  <c r="AB44" i="4"/>
  <c r="AB43" i="4" s="1"/>
  <c r="AE44" i="4"/>
  <c r="AE43" i="4" s="1"/>
  <c r="AE12" i="4"/>
  <c r="AE11" i="4" s="1"/>
  <c r="AD12" i="4"/>
  <c r="AD11" i="4" s="1"/>
  <c r="AC12" i="4"/>
  <c r="AC11" i="4" s="1"/>
  <c r="T50" i="4"/>
  <c r="T49" i="4" s="1"/>
  <c r="AC78" i="4"/>
  <c r="AC77" i="4" s="1"/>
  <c r="X100" i="4"/>
  <c r="X99" i="4" s="1"/>
  <c r="W100" i="4"/>
  <c r="W99" i="4" s="1"/>
  <c r="U100" i="4"/>
  <c r="U99" i="4" s="1"/>
  <c r="T100" i="4"/>
  <c r="T99" i="4" s="1"/>
  <c r="X92" i="4"/>
  <c r="X91" i="4" s="1"/>
  <c r="W92" i="4"/>
  <c r="W91" i="4" s="1"/>
  <c r="V92" i="4"/>
  <c r="V91" i="4" s="1"/>
  <c r="U92" i="4"/>
  <c r="U91" i="4" s="1"/>
  <c r="X84" i="4"/>
  <c r="X83" i="4" s="1"/>
  <c r="W84" i="4"/>
  <c r="W83" i="4" s="1"/>
  <c r="V84" i="4"/>
  <c r="V83" i="4" s="1"/>
  <c r="U84" i="4"/>
  <c r="U83" i="4" s="1"/>
  <c r="T84" i="4"/>
  <c r="T83" i="4" s="1"/>
  <c r="W76" i="4"/>
  <c r="W75" i="4" s="1"/>
  <c r="V76" i="4"/>
  <c r="V75" i="4" s="1"/>
  <c r="U76" i="4"/>
  <c r="U75" i="4" s="1"/>
  <c r="T76" i="4"/>
  <c r="T75" i="4" s="1"/>
  <c r="X36" i="4"/>
  <c r="X35" i="4" s="1"/>
  <c r="W36" i="4"/>
  <c r="W35" i="4" s="1"/>
  <c r="V36" i="4"/>
  <c r="V35" i="4" s="1"/>
  <c r="T36" i="4"/>
  <c r="T35" i="4" s="1"/>
  <c r="W28" i="4"/>
  <c r="W27" i="4" s="1"/>
  <c r="V28" i="4"/>
  <c r="V27" i="4" s="1"/>
  <c r="U28" i="4"/>
  <c r="U27" i="4" s="1"/>
  <c r="U12" i="4"/>
  <c r="U11" i="4" s="1"/>
  <c r="T12" i="4"/>
  <c r="T11" i="4" s="1"/>
  <c r="X12" i="4"/>
  <c r="X11" i="4" s="1"/>
  <c r="W12" i="4"/>
  <c r="W11" i="4" s="1"/>
  <c r="AB36" i="4"/>
  <c r="AB35" i="4" s="1"/>
  <c r="AF36" i="4"/>
  <c r="AF35" i="4" s="1"/>
  <c r="AE36" i="4"/>
  <c r="AE35" i="4" s="1"/>
  <c r="AD36" i="4"/>
  <c r="AD35" i="4" s="1"/>
  <c r="AC28" i="4"/>
  <c r="AC27" i="4" s="1"/>
  <c r="AB28" i="4"/>
  <c r="AB27" i="4" s="1"/>
  <c r="AF28" i="4"/>
  <c r="AF27" i="4" s="1"/>
  <c r="AE28" i="4"/>
  <c r="AE27" i="4" s="1"/>
  <c r="W10" i="4"/>
  <c r="W9" i="4" s="1"/>
  <c r="AE20" i="4"/>
  <c r="AE19" i="4" s="1"/>
  <c r="W24" i="4"/>
  <c r="W23" i="4" s="1"/>
  <c r="T28" i="4"/>
  <c r="T27" i="4" s="1"/>
  <c r="T32" i="4"/>
  <c r="T31" i="4" s="1"/>
  <c r="AC36" i="4"/>
  <c r="AC35" i="4" s="1"/>
  <c r="U46" i="4"/>
  <c r="U45" i="4" s="1"/>
  <c r="AB50" i="4"/>
  <c r="AB49" i="4" s="1"/>
  <c r="V60" i="4"/>
  <c r="V59" i="4" s="1"/>
  <c r="AB64" i="4"/>
  <c r="AB63" i="4" s="1"/>
  <c r="AB70" i="4"/>
  <c r="AB69" i="4" s="1"/>
  <c r="W90" i="4"/>
  <c r="W89" i="4" s="1"/>
  <c r="X8" i="4"/>
  <c r="X7" i="4" s="1"/>
  <c r="T8" i="4"/>
  <c r="T7" i="4" s="1"/>
  <c r="U8" i="4"/>
  <c r="U7" i="4" s="1"/>
  <c r="V8" i="4"/>
  <c r="V7" i="4" s="1"/>
  <c r="W8" i="4"/>
  <c r="W7" i="4" s="1"/>
</calcChain>
</file>

<file path=xl/sharedStrings.xml><?xml version="1.0" encoding="utf-8"?>
<sst xmlns="http://schemas.openxmlformats.org/spreadsheetml/2006/main" count="1699" uniqueCount="452">
  <si>
    <t>人口 のうつり変わり</t>
    <rPh sb="0" eb="2">
      <t>ジンコウ</t>
    </rPh>
    <rPh sb="7" eb="8">
      <t>カ</t>
    </rPh>
    <phoneticPr fontId="6"/>
  </si>
  <si>
    <t>年れい３区分別人口 のうつり変わり</t>
    <rPh sb="0" eb="1">
      <t>トシ</t>
    </rPh>
    <rPh sb="4" eb="6">
      <t>クブン</t>
    </rPh>
    <rPh sb="6" eb="7">
      <t>ベツ</t>
    </rPh>
    <rPh sb="7" eb="9">
      <t>ジンコウ</t>
    </rPh>
    <rPh sb="14" eb="15">
      <t>カ</t>
    </rPh>
    <phoneticPr fontId="6"/>
  </si>
  <si>
    <t>区分（単位）</t>
    <rPh sb="0" eb="2">
      <t>クブン</t>
    </rPh>
    <rPh sb="3" eb="5">
      <t>タンイ</t>
    </rPh>
    <phoneticPr fontId="6"/>
  </si>
  <si>
    <t>平成12年
（2000年）</t>
    <phoneticPr fontId="10"/>
  </si>
  <si>
    <t>平成17年
（2005年）</t>
    <phoneticPr fontId="10"/>
  </si>
  <si>
    <t>平成22年
（2010年）</t>
    <phoneticPr fontId="10"/>
  </si>
  <si>
    <t>平成27年
（2015年）</t>
    <phoneticPr fontId="10"/>
  </si>
  <si>
    <t>令和2年
（2020年）</t>
    <rPh sb="0" eb="2">
      <t>レイワ</t>
    </rPh>
    <phoneticPr fontId="8"/>
  </si>
  <si>
    <t>平成12年 (2000年)</t>
    <rPh sb="0" eb="2">
      <t>ヘイセイ</t>
    </rPh>
    <rPh sb="4" eb="5">
      <t>ネン</t>
    </rPh>
    <rPh sb="11" eb="12">
      <t>ネン</t>
    </rPh>
    <phoneticPr fontId="6"/>
  </si>
  <si>
    <t>令和2年 (2020年)</t>
    <rPh sb="0" eb="2">
      <t>レイワ</t>
    </rPh>
    <rPh sb="3" eb="4">
      <t>ネン</t>
    </rPh>
    <rPh sb="10" eb="11">
      <t>ネン</t>
    </rPh>
    <phoneticPr fontId="6"/>
  </si>
  <si>
    <t>15才未満（人）</t>
    <rPh sb="2" eb="3">
      <t>サイ</t>
    </rPh>
    <rPh sb="6" eb="7">
      <t>ニン</t>
    </rPh>
    <phoneticPr fontId="6"/>
  </si>
  <si>
    <t>15～64才（人）</t>
    <rPh sb="5" eb="6">
      <t>サイ</t>
    </rPh>
    <rPh sb="7" eb="8">
      <t>ニン</t>
    </rPh>
    <phoneticPr fontId="6"/>
  </si>
  <si>
    <t>65才以上（人）</t>
    <rPh sb="2" eb="3">
      <t>サイ</t>
    </rPh>
    <rPh sb="6" eb="7">
      <t>ニン</t>
    </rPh>
    <phoneticPr fontId="6"/>
  </si>
  <si>
    <t>（人）</t>
    <rPh sb="1" eb="2">
      <t>ヒト</t>
    </rPh>
    <phoneticPr fontId="6"/>
  </si>
  <si>
    <t>岐阜地域</t>
    <rPh sb="0" eb="2">
      <t>ギフ</t>
    </rPh>
    <rPh sb="2" eb="4">
      <t>チイキ</t>
    </rPh>
    <phoneticPr fontId="6"/>
  </si>
  <si>
    <t>ぎふちいき</t>
    <phoneticPr fontId="6"/>
  </si>
  <si>
    <t>岐阜市</t>
  </si>
  <si>
    <t>ぎふし</t>
    <phoneticPr fontId="6"/>
  </si>
  <si>
    <t>羽島市</t>
  </si>
  <si>
    <t>はしまし</t>
    <phoneticPr fontId="6"/>
  </si>
  <si>
    <t>各務原市</t>
  </si>
  <si>
    <t>かかみがはらし</t>
    <phoneticPr fontId="6"/>
  </si>
  <si>
    <t>山県市</t>
    <phoneticPr fontId="6"/>
  </si>
  <si>
    <t>やまがたし</t>
    <phoneticPr fontId="6"/>
  </si>
  <si>
    <t>瑞穂市</t>
  </si>
  <si>
    <t>みずほし</t>
    <phoneticPr fontId="6"/>
  </si>
  <si>
    <t>本巣市</t>
  </si>
  <si>
    <t>もとすし</t>
    <phoneticPr fontId="6"/>
  </si>
  <si>
    <t>岐南町</t>
  </si>
  <si>
    <t>ぎなんちょう</t>
    <phoneticPr fontId="6"/>
  </si>
  <si>
    <t>笠松町</t>
  </si>
  <si>
    <t>かさまつちょう</t>
    <phoneticPr fontId="6"/>
  </si>
  <si>
    <t>北方町</t>
  </si>
  <si>
    <t>きたがたちょう</t>
    <phoneticPr fontId="6"/>
  </si>
  <si>
    <t>西濃地域</t>
    <rPh sb="0" eb="2">
      <t>セイノウ</t>
    </rPh>
    <rPh sb="2" eb="4">
      <t>チイキ</t>
    </rPh>
    <phoneticPr fontId="6"/>
  </si>
  <si>
    <t>せいのうちいき</t>
  </si>
  <si>
    <t>大垣市</t>
  </si>
  <si>
    <t>おおがきし</t>
    <phoneticPr fontId="6"/>
  </si>
  <si>
    <t>海津市</t>
  </si>
  <si>
    <t>かいづし</t>
    <phoneticPr fontId="6"/>
  </si>
  <si>
    <t>養老町</t>
  </si>
  <si>
    <t>ようろうちょう</t>
  </si>
  <si>
    <t>垂井町</t>
  </si>
  <si>
    <t>たるいちょう</t>
    <phoneticPr fontId="6"/>
  </si>
  <si>
    <t>関ケ原町</t>
  </si>
  <si>
    <t>せきがはらちょう</t>
    <phoneticPr fontId="6"/>
  </si>
  <si>
    <t>神戸町</t>
  </si>
  <si>
    <t>ごうどちょう</t>
    <phoneticPr fontId="6"/>
  </si>
  <si>
    <t>輪之内町</t>
  </si>
  <si>
    <t>わのうちちょう</t>
  </si>
  <si>
    <t>安八町</t>
  </si>
  <si>
    <t>あんぱちちょう</t>
    <phoneticPr fontId="6"/>
  </si>
  <si>
    <t>揖斐川町</t>
  </si>
  <si>
    <t>いびがわちょう</t>
    <phoneticPr fontId="6"/>
  </si>
  <si>
    <t>大野町</t>
  </si>
  <si>
    <t>おおのちょう</t>
    <phoneticPr fontId="6"/>
  </si>
  <si>
    <t>池田町</t>
  </si>
  <si>
    <t>いけだちょう</t>
    <phoneticPr fontId="6"/>
  </si>
  <si>
    <t>中濃地域</t>
    <rPh sb="0" eb="2">
      <t>チュウノウ</t>
    </rPh>
    <rPh sb="2" eb="4">
      <t>チイキ</t>
    </rPh>
    <phoneticPr fontId="6"/>
  </si>
  <si>
    <t>ちゅうのうちいき</t>
  </si>
  <si>
    <t>関市</t>
  </si>
  <si>
    <t>せきし</t>
    <phoneticPr fontId="6"/>
  </si>
  <si>
    <t>美濃市</t>
  </si>
  <si>
    <t>みのし</t>
    <phoneticPr fontId="6"/>
  </si>
  <si>
    <t>美濃加茂市</t>
  </si>
  <si>
    <t>みのかもし</t>
    <phoneticPr fontId="6"/>
  </si>
  <si>
    <t>可児市</t>
  </si>
  <si>
    <t>かにし</t>
    <phoneticPr fontId="6"/>
  </si>
  <si>
    <t>郡上市</t>
  </si>
  <si>
    <t>ぐじょうし</t>
    <phoneticPr fontId="6"/>
  </si>
  <si>
    <t>坂祝町</t>
  </si>
  <si>
    <t>さかほぎちょう</t>
    <phoneticPr fontId="6"/>
  </si>
  <si>
    <t>富加町</t>
  </si>
  <si>
    <t>とみかちょう</t>
    <phoneticPr fontId="6"/>
  </si>
  <si>
    <t>川辺町</t>
  </si>
  <si>
    <t>かわべちょう</t>
    <phoneticPr fontId="6"/>
  </si>
  <si>
    <t>七宗町</t>
  </si>
  <si>
    <t>ひちそうちょう</t>
  </si>
  <si>
    <t>八百津町</t>
  </si>
  <si>
    <t>やおつちょう</t>
    <phoneticPr fontId="6"/>
  </si>
  <si>
    <t>白川町</t>
  </si>
  <si>
    <t>しらかわちょう</t>
    <phoneticPr fontId="6"/>
  </si>
  <si>
    <t>東白川村</t>
  </si>
  <si>
    <t>ひがししらかわむら</t>
  </si>
  <si>
    <t>御嵩町</t>
  </si>
  <si>
    <t>みたけちょう</t>
    <phoneticPr fontId="6"/>
  </si>
  <si>
    <t>東濃地域</t>
    <rPh sb="0" eb="2">
      <t>トウノウ</t>
    </rPh>
    <rPh sb="2" eb="4">
      <t>チイキ</t>
    </rPh>
    <phoneticPr fontId="6"/>
  </si>
  <si>
    <t>とうのうちいき</t>
  </si>
  <si>
    <t>多治見市</t>
  </si>
  <si>
    <t>たじみし</t>
    <phoneticPr fontId="6"/>
  </si>
  <si>
    <t>中津川市</t>
  </si>
  <si>
    <t>なかつがわし</t>
    <phoneticPr fontId="6"/>
  </si>
  <si>
    <t>瑞浪市</t>
  </si>
  <si>
    <t>みずなみし</t>
    <phoneticPr fontId="6"/>
  </si>
  <si>
    <t>恵那市</t>
  </si>
  <si>
    <t>えなし</t>
    <phoneticPr fontId="6"/>
  </si>
  <si>
    <t>土岐市</t>
  </si>
  <si>
    <t>ときし</t>
    <phoneticPr fontId="6"/>
  </si>
  <si>
    <t>飛騨地域</t>
    <rPh sb="0" eb="2">
      <t>ヒダ</t>
    </rPh>
    <rPh sb="2" eb="4">
      <t>チイキ</t>
    </rPh>
    <phoneticPr fontId="6"/>
  </si>
  <si>
    <t>ひだちいき</t>
    <phoneticPr fontId="6"/>
  </si>
  <si>
    <t>高山市</t>
  </si>
  <si>
    <t>たかやまし</t>
    <phoneticPr fontId="6"/>
  </si>
  <si>
    <t>飛騨市</t>
  </si>
  <si>
    <t>ひだし</t>
    <phoneticPr fontId="6"/>
  </si>
  <si>
    <t>下呂市</t>
  </si>
  <si>
    <t>げろし</t>
    <phoneticPr fontId="6"/>
  </si>
  <si>
    <t>白川村</t>
  </si>
  <si>
    <t>しらかわむら</t>
    <phoneticPr fontId="6"/>
  </si>
  <si>
    <t>出典</t>
    <rPh sb="0" eb="2">
      <t>シュッテン</t>
    </rPh>
    <phoneticPr fontId="6"/>
  </si>
  <si>
    <t>しゅってん</t>
    <phoneticPr fontId="6"/>
  </si>
  <si>
    <t>総務省「国勢調査」各年１０月１日現在</t>
    <rPh sb="0" eb="3">
      <t>ソウムショウ</t>
    </rPh>
    <rPh sb="4" eb="6">
      <t>コクセイ</t>
    </rPh>
    <rPh sb="6" eb="8">
      <t>チョウサ</t>
    </rPh>
    <rPh sb="9" eb="11">
      <t>カクネン</t>
    </rPh>
    <rPh sb="13" eb="14">
      <t>ガツ</t>
    </rPh>
    <rPh sb="15" eb="16">
      <t>ニチ</t>
    </rPh>
    <rPh sb="16" eb="18">
      <t>ゲンザイ</t>
    </rPh>
    <phoneticPr fontId="6"/>
  </si>
  <si>
    <r>
      <t>総務省「国勢調査」各年１０月１日現在</t>
    </r>
    <r>
      <rPr>
        <sz val="8"/>
        <color indexed="8"/>
        <rFont val="ＭＳ Ｐ明朝"/>
        <family val="1"/>
        <charset val="128"/>
      </rPr>
      <t xml:space="preserve">
注）　年齢「不詳」の人数を除くため３区分の合計が左記の人口と一致しない。</t>
    </r>
    <rPh sb="0" eb="3">
      <t>ソウムショウ</t>
    </rPh>
    <rPh sb="4" eb="6">
      <t>コクセイ</t>
    </rPh>
    <rPh sb="6" eb="8">
      <t>チョウサ</t>
    </rPh>
    <rPh sb="9" eb="11">
      <t>カクネン</t>
    </rPh>
    <rPh sb="13" eb="14">
      <t>ガツ</t>
    </rPh>
    <rPh sb="15" eb="16">
      <t>ニチ</t>
    </rPh>
    <rPh sb="16" eb="18">
      <t>ゲンザイ</t>
    </rPh>
    <rPh sb="19" eb="20">
      <t>チュウ</t>
    </rPh>
    <rPh sb="22" eb="24">
      <t>ネンレイ</t>
    </rPh>
    <rPh sb="25" eb="27">
      <t>フショウ</t>
    </rPh>
    <rPh sb="29" eb="31">
      <t>ニンズウ</t>
    </rPh>
    <rPh sb="32" eb="33">
      <t>ノゾ</t>
    </rPh>
    <phoneticPr fontId="6"/>
  </si>
  <si>
    <t>※長野県山口村の値を含まない。</t>
    <rPh sb="1" eb="4">
      <t>ナガノケン</t>
    </rPh>
    <rPh sb="4" eb="7">
      <t>ヤマグチムラ</t>
    </rPh>
    <rPh sb="8" eb="9">
      <t>アタイ</t>
    </rPh>
    <rPh sb="10" eb="11">
      <t>フク</t>
    </rPh>
    <phoneticPr fontId="6"/>
  </si>
  <si>
    <r>
      <t xml:space="preserve">出生数のうつり変わり </t>
    </r>
    <r>
      <rPr>
        <sz val="9"/>
        <color indexed="8"/>
        <rFont val="HGPｺﾞｼｯｸM"/>
        <family val="3"/>
        <charset val="128"/>
      </rPr>
      <t>(人)</t>
    </r>
    <rPh sb="0" eb="3">
      <t>シュッショウスウ</t>
    </rPh>
    <rPh sb="7" eb="8">
      <t>カ</t>
    </rPh>
    <rPh sb="12" eb="13">
      <t>ニン</t>
    </rPh>
    <phoneticPr fontId="6"/>
  </si>
  <si>
    <r>
      <t>死亡数のうつり変わり</t>
    </r>
    <r>
      <rPr>
        <sz val="9"/>
        <color indexed="8"/>
        <rFont val="HGPｺﾞｼｯｸM"/>
        <family val="3"/>
        <charset val="128"/>
      </rPr>
      <t>（人）</t>
    </r>
    <rPh sb="0" eb="3">
      <t>シボウスウ</t>
    </rPh>
    <rPh sb="7" eb="8">
      <t>カ</t>
    </rPh>
    <rPh sb="11" eb="12">
      <t>ニン</t>
    </rPh>
    <phoneticPr fontId="6"/>
  </si>
  <si>
    <t>転入者数(人)</t>
    <rPh sb="0" eb="2">
      <t>テンニュウ</t>
    </rPh>
    <rPh sb="2" eb="3">
      <t>シャ</t>
    </rPh>
    <rPh sb="3" eb="4">
      <t>スウ</t>
    </rPh>
    <rPh sb="5" eb="6">
      <t>ニン</t>
    </rPh>
    <phoneticPr fontId="6"/>
  </si>
  <si>
    <t>転出者数(人)</t>
    <rPh sb="0" eb="2">
      <t>テンシュツ</t>
    </rPh>
    <rPh sb="2" eb="3">
      <t>シャ</t>
    </rPh>
    <rPh sb="3" eb="4">
      <t>スウ</t>
    </rPh>
    <rPh sb="5" eb="6">
      <t>ニン</t>
    </rPh>
    <phoneticPr fontId="6"/>
  </si>
  <si>
    <t xml:space="preserve">
森林</t>
    <rPh sb="1" eb="3">
      <t>シンリン</t>
    </rPh>
    <phoneticPr fontId="6"/>
  </si>
  <si>
    <t xml:space="preserve">
農地</t>
    <rPh sb="1" eb="3">
      <t>ノウチ</t>
    </rPh>
    <phoneticPr fontId="6"/>
  </si>
  <si>
    <t xml:space="preserve">
水面・
河川・
水路</t>
    <rPh sb="1" eb="3">
      <t>スイメン</t>
    </rPh>
    <rPh sb="5" eb="7">
      <t>カセン</t>
    </rPh>
    <rPh sb="9" eb="11">
      <t>スイロ</t>
    </rPh>
    <phoneticPr fontId="6"/>
  </si>
  <si>
    <t xml:space="preserve">
宅地</t>
    <rPh sb="1" eb="3">
      <t>タクチ</t>
    </rPh>
    <phoneticPr fontId="6"/>
  </si>
  <si>
    <t xml:space="preserve">
道路</t>
    <rPh sb="1" eb="3">
      <t>ドウロ</t>
    </rPh>
    <phoneticPr fontId="6"/>
  </si>
  <si>
    <t xml:space="preserve">
その他</t>
    <rPh sb="3" eb="4">
      <t>タ</t>
    </rPh>
    <phoneticPr fontId="6"/>
  </si>
  <si>
    <t>合計</t>
    <rPh sb="0" eb="2">
      <t>ゴウケイ</t>
    </rPh>
    <phoneticPr fontId="6"/>
  </si>
  <si>
    <t xml:space="preserve">
農業</t>
    <rPh sb="1" eb="3">
      <t>ノウギョウ</t>
    </rPh>
    <phoneticPr fontId="6"/>
  </si>
  <si>
    <t xml:space="preserve">
林業</t>
    <rPh sb="1" eb="3">
      <t>リンギョウ</t>
    </rPh>
    <phoneticPr fontId="6"/>
  </si>
  <si>
    <t xml:space="preserve">
水産業</t>
    <rPh sb="1" eb="4">
      <t>スイサンギョウ</t>
    </rPh>
    <phoneticPr fontId="6"/>
  </si>
  <si>
    <t xml:space="preserve">
工業</t>
    <rPh sb="1" eb="3">
      <t>コウギョウ</t>
    </rPh>
    <phoneticPr fontId="6"/>
  </si>
  <si>
    <t xml:space="preserve">
商業</t>
    <rPh sb="1" eb="3">
      <t>ショウギョウ</t>
    </rPh>
    <phoneticPr fontId="6"/>
  </si>
  <si>
    <t>総数</t>
    <rPh sb="0" eb="2">
      <t>ソウスウ</t>
    </rPh>
    <phoneticPr fontId="6"/>
  </si>
  <si>
    <r>
      <t xml:space="preserve">平成13年
</t>
    </r>
    <r>
      <rPr>
        <sz val="8"/>
        <color indexed="8"/>
        <rFont val="HGPｺﾞｼｯｸM"/>
        <family val="3"/>
        <charset val="128"/>
      </rPr>
      <t>(2001年)
～
平成17年
(2005年)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</si>
  <si>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平成18年
</t>
    </r>
    <r>
      <rPr>
        <sz val="8"/>
        <color indexed="8"/>
        <rFont val="HGPｺﾞｼｯｸM"/>
        <family val="3"/>
        <charset val="128"/>
      </rPr>
      <t>(2006年)
～
平成22年
(2010年)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</si>
  <si>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平成23年
</t>
    </r>
    <r>
      <rPr>
        <sz val="8"/>
        <color indexed="8"/>
        <rFont val="HGPｺﾞｼｯｸM"/>
        <family val="3"/>
        <charset val="128"/>
      </rPr>
      <t>(2011年)
～
平成27年
(2015年)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ヘイセイ</t>
    </rPh>
    <rPh sb="20" eb="21">
      <t>ネン</t>
    </rPh>
    <rPh sb="27" eb="28">
      <t>ネン</t>
    </rPh>
    <phoneticPr fontId="8"/>
  </si>
  <si>
    <r>
      <t xml:space="preserve">平成28年
</t>
    </r>
    <r>
      <rPr>
        <sz val="8"/>
        <color indexed="8"/>
        <rFont val="HGPｺﾞｼｯｸM"/>
        <family val="3"/>
        <charset val="128"/>
      </rPr>
      <t>(2016年)
～
令和2年
(2020年)</t>
    </r>
    <r>
      <rPr>
        <sz val="11"/>
        <color indexed="8"/>
        <rFont val="ＭＳ Ｐゴシック"/>
        <family val="3"/>
        <charset val="128"/>
      </rPr>
      <t/>
    </r>
    <rPh sb="0" eb="2">
      <t>ヘイセイ</t>
    </rPh>
    <rPh sb="4" eb="5">
      <t>ネン</t>
    </rPh>
    <rPh sb="11" eb="12">
      <t>ネン</t>
    </rPh>
    <rPh sb="16" eb="18">
      <t>レイワ</t>
    </rPh>
    <rPh sb="19" eb="20">
      <t>ネン</t>
    </rPh>
    <rPh sb="26" eb="27">
      <t>ネン</t>
    </rPh>
    <phoneticPr fontId="8"/>
  </si>
  <si>
    <t>（㎢）</t>
    <phoneticPr fontId="6"/>
  </si>
  <si>
    <t>（人）</t>
    <rPh sb="1" eb="2">
      <t>ニン</t>
    </rPh>
    <phoneticPr fontId="6"/>
  </si>
  <si>
    <r>
      <t xml:space="preserve">岐阜県統計課「岐阜県人口動態統計調査」（各年10月1日～9月30日の５年間の計）
</t>
    </r>
    <r>
      <rPr>
        <sz val="8"/>
        <color indexed="8"/>
        <rFont val="ＭＳ Ｐ明朝"/>
        <family val="1"/>
        <charset val="128"/>
      </rPr>
      <t>注）統計が異なるため、自然動態と社会動態の計は前ページの人口の増減と一致しない。</t>
    </r>
    <rPh sb="0" eb="2">
      <t>ギフ</t>
    </rPh>
    <rPh sb="2" eb="3">
      <t>ケン</t>
    </rPh>
    <rPh sb="3" eb="5">
      <t>トウケイ</t>
    </rPh>
    <rPh sb="5" eb="6">
      <t>カ</t>
    </rPh>
    <rPh sb="7" eb="10">
      <t>ギフケン</t>
    </rPh>
    <rPh sb="10" eb="12">
      <t>ジンコウ</t>
    </rPh>
    <rPh sb="12" eb="14">
      <t>ドウタイ</t>
    </rPh>
    <rPh sb="14" eb="16">
      <t>トウケイ</t>
    </rPh>
    <rPh sb="16" eb="18">
      <t>チョウサ</t>
    </rPh>
    <rPh sb="20" eb="22">
      <t>カクネン</t>
    </rPh>
    <rPh sb="24" eb="25">
      <t>ガツ</t>
    </rPh>
    <rPh sb="26" eb="27">
      <t>ニチ</t>
    </rPh>
    <rPh sb="29" eb="30">
      <t>ガツ</t>
    </rPh>
    <rPh sb="32" eb="33">
      <t>ニチ</t>
    </rPh>
    <rPh sb="35" eb="37">
      <t>ネンカン</t>
    </rPh>
    <rPh sb="38" eb="39">
      <t>ケイ</t>
    </rPh>
    <rPh sb="41" eb="42">
      <t>チュウ</t>
    </rPh>
    <rPh sb="43" eb="45">
      <t>トウケイ</t>
    </rPh>
    <rPh sb="46" eb="47">
      <t>コト</t>
    </rPh>
    <rPh sb="52" eb="54">
      <t>シゼン</t>
    </rPh>
    <rPh sb="54" eb="56">
      <t>ドウタイ</t>
    </rPh>
    <rPh sb="57" eb="59">
      <t>シャカイ</t>
    </rPh>
    <rPh sb="59" eb="61">
      <t>ドウタイ</t>
    </rPh>
    <rPh sb="62" eb="63">
      <t>ケイ</t>
    </rPh>
    <rPh sb="64" eb="65">
      <t>ゼン</t>
    </rPh>
    <rPh sb="69" eb="71">
      <t>ジンコウ</t>
    </rPh>
    <rPh sb="72" eb="74">
      <t>ゾウゲン</t>
    </rPh>
    <rPh sb="75" eb="77">
      <t>イッチ</t>
    </rPh>
    <phoneticPr fontId="6"/>
  </si>
  <si>
    <r>
      <t>総務省「国勢調査」（令和２年10月1日現在）　</t>
    </r>
    <r>
      <rPr>
        <sz val="8"/>
        <color indexed="8"/>
        <rFont val="ＭＳ Ｐ明朝"/>
        <family val="1"/>
        <charset val="128"/>
      </rPr>
      <t xml:space="preserve">
注）その他にも産業があるため、農業～商業の合計は総数と一致しない。</t>
    </r>
    <rPh sb="0" eb="3">
      <t>ソウムショウ</t>
    </rPh>
    <rPh sb="4" eb="6">
      <t>コクセイ</t>
    </rPh>
    <rPh sb="6" eb="8">
      <t>チョウサ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5">
      <t>チュウ</t>
    </rPh>
    <rPh sb="28" eb="29">
      <t>タ</t>
    </rPh>
    <rPh sb="31" eb="33">
      <t>サンギョウ</t>
    </rPh>
    <rPh sb="39" eb="41">
      <t>ノウギョウ</t>
    </rPh>
    <rPh sb="42" eb="44">
      <t>ショウギョウ</t>
    </rPh>
    <rPh sb="45" eb="47">
      <t>ゴウケイ</t>
    </rPh>
    <rPh sb="48" eb="50">
      <t>ソウスウ</t>
    </rPh>
    <rPh sb="51" eb="53">
      <t>イッチ</t>
    </rPh>
    <phoneticPr fontId="6"/>
  </si>
  <si>
    <t>総農家数のうつり変わり</t>
    <rPh sb="0" eb="1">
      <t>ソウ</t>
    </rPh>
    <rPh sb="1" eb="3">
      <t>ノウカ</t>
    </rPh>
    <rPh sb="3" eb="4">
      <t>スウ</t>
    </rPh>
    <rPh sb="8" eb="9">
      <t>カ</t>
    </rPh>
    <phoneticPr fontId="6"/>
  </si>
  <si>
    <t>農家の内訳</t>
    <rPh sb="0" eb="2">
      <t>ノウカ</t>
    </rPh>
    <rPh sb="3" eb="5">
      <t>ウチワケ</t>
    </rPh>
    <phoneticPr fontId="6"/>
  </si>
  <si>
    <t>米</t>
    <rPh sb="0" eb="1">
      <t>コメ</t>
    </rPh>
    <phoneticPr fontId="6"/>
  </si>
  <si>
    <t>米以外の主な農産物</t>
    <rPh sb="0" eb="1">
      <t>コメ</t>
    </rPh>
    <rPh sb="1" eb="3">
      <t>イガイ</t>
    </rPh>
    <rPh sb="4" eb="5">
      <t>オモ</t>
    </rPh>
    <rPh sb="6" eb="9">
      <t>ノウサンブツ</t>
    </rPh>
    <phoneticPr fontId="6"/>
  </si>
  <si>
    <t>平成17年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</si>
  <si>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</si>
  <si>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</si>
  <si>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令和2年</t>
    <rPh sb="0" eb="2">
      <t>レイワ</t>
    </rPh>
    <rPh sb="3" eb="4">
      <t>ネン</t>
    </rPh>
    <phoneticPr fontId="6"/>
  </si>
  <si>
    <t>販売農家</t>
    <rPh sb="0" eb="2">
      <t>ハンバイ</t>
    </rPh>
    <rPh sb="2" eb="4">
      <t>ノウカ</t>
    </rPh>
    <phoneticPr fontId="6"/>
  </si>
  <si>
    <t>自給的農家</t>
    <rPh sb="0" eb="3">
      <t>ジキュウテキ</t>
    </rPh>
    <rPh sb="3" eb="5">
      <t>ノウカ</t>
    </rPh>
    <phoneticPr fontId="6"/>
  </si>
  <si>
    <t>収穫量</t>
    <rPh sb="0" eb="2">
      <t>シュウカク</t>
    </rPh>
    <rPh sb="2" eb="3">
      <t>リョウ</t>
    </rPh>
    <phoneticPr fontId="6"/>
  </si>
  <si>
    <t>作付（栽培）農業経営体数が上位の農産物</t>
    <rPh sb="0" eb="2">
      <t>サクツケ</t>
    </rPh>
    <rPh sb="3" eb="5">
      <t>サイバイ</t>
    </rPh>
    <rPh sb="6" eb="8">
      <t>ノウギョウ</t>
    </rPh>
    <rPh sb="8" eb="10">
      <t>ケイエイ</t>
    </rPh>
    <rPh sb="10" eb="11">
      <t>カラダ</t>
    </rPh>
    <rPh sb="11" eb="12">
      <t>カズ</t>
    </rPh>
    <rPh sb="13" eb="15">
      <t>ジョウイ</t>
    </rPh>
    <rPh sb="16" eb="19">
      <t>ノウサンブツ</t>
    </rPh>
    <phoneticPr fontId="6"/>
  </si>
  <si>
    <t>その他の
主な農産物</t>
    <rPh sb="2" eb="3">
      <t>タ</t>
    </rPh>
    <rPh sb="5" eb="6">
      <t>オモ</t>
    </rPh>
    <rPh sb="7" eb="10">
      <t>ノウサンブツ</t>
    </rPh>
    <phoneticPr fontId="6"/>
  </si>
  <si>
    <t>(2005年)</t>
    <rPh sb="5" eb="6">
      <t>ネン</t>
    </rPh>
    <phoneticPr fontId="6"/>
  </si>
  <si>
    <t>(2010年)</t>
    <rPh sb="5" eb="6">
      <t>ネン</t>
    </rPh>
    <phoneticPr fontId="6"/>
  </si>
  <si>
    <t>(2015年)</t>
    <rPh sb="5" eb="6">
      <t>ネン</t>
    </rPh>
    <phoneticPr fontId="6"/>
  </si>
  <si>
    <t>(2020年)</t>
    <rPh sb="5" eb="6">
      <t>ネン</t>
    </rPh>
    <phoneticPr fontId="6"/>
  </si>
  <si>
    <t>農産物</t>
    <rPh sb="0" eb="3">
      <t>ノウサンブツ</t>
    </rPh>
    <phoneticPr fontId="6"/>
  </si>
  <si>
    <t>経営体数</t>
    <rPh sb="0" eb="3">
      <t>ケイエイタイ</t>
    </rPh>
    <rPh sb="3" eb="4">
      <t>スウ</t>
    </rPh>
    <phoneticPr fontId="6"/>
  </si>
  <si>
    <t>（戸）</t>
    <rPh sb="1" eb="2">
      <t>コ</t>
    </rPh>
    <phoneticPr fontId="6"/>
  </si>
  <si>
    <t>（％）</t>
  </si>
  <si>
    <t>（トン）</t>
  </si>
  <si>
    <t>かき</t>
  </si>
  <si>
    <t>トマト</t>
  </si>
  <si>
    <t>だいこん</t>
  </si>
  <si>
    <t>ほうれんそう、さといも、はくさい</t>
  </si>
  <si>
    <t>ほうれんそう</t>
  </si>
  <si>
    <t>さといも、たまねぎ、なす</t>
  </si>
  <si>
    <t>さといも、なす、はくさい</t>
  </si>
  <si>
    <t>たまねぎ、ブロッコリー、さといも</t>
  </si>
  <si>
    <t>にんじん</t>
  </si>
  <si>
    <t>さといも</t>
  </si>
  <si>
    <t>ブロッコリー、キャベツ、はくさい</t>
  </si>
  <si>
    <t>くり</t>
  </si>
  <si>
    <t>なす、たまねぎ、はくさい</t>
  </si>
  <si>
    <t>花き類</t>
  </si>
  <si>
    <t>たまねぎ</t>
  </si>
  <si>
    <t>さといも、はくさい、ねぎ</t>
  </si>
  <si>
    <t>いちご</t>
  </si>
  <si>
    <t>さといも、だいこん、なす</t>
  </si>
  <si>
    <t>ねぎ</t>
  </si>
  <si>
    <t>きゅうり</t>
  </si>
  <si>
    <t>なす</t>
  </si>
  <si>
    <t>はくさい、ほうれんそう、だいこん</t>
  </si>
  <si>
    <t>ばれいしょ</t>
  </si>
  <si>
    <t>大豆</t>
  </si>
  <si>
    <t>さといも、なす、トマト</t>
  </si>
  <si>
    <t>小麦</t>
  </si>
  <si>
    <t>ブロッコリー、はくさい、さといも</t>
  </si>
  <si>
    <t>温州みかん</t>
    <rPh sb="0" eb="2">
      <t>オンシュウ</t>
    </rPh>
    <phoneticPr fontId="8"/>
  </si>
  <si>
    <t>大豆、さといも、だいこん</t>
    <rPh sb="0" eb="2">
      <t>ダイズ</t>
    </rPh>
    <phoneticPr fontId="8"/>
  </si>
  <si>
    <t>ブロッコリー、日本なし、はくさい</t>
  </si>
  <si>
    <t>温州みかん</t>
  </si>
  <si>
    <t>きゅうり、だいこん、はくさい</t>
  </si>
  <si>
    <t>キャベツ</t>
  </si>
  <si>
    <t>大豆、小麦、はくさい</t>
  </si>
  <si>
    <t>ブロッコリー、だいこん、はくさい</t>
  </si>
  <si>
    <t>きのこ</t>
  </si>
  <si>
    <t>そば、なす、ばれいしょ</t>
  </si>
  <si>
    <t>小麦、大豆、ねぎ</t>
  </si>
  <si>
    <t>ブロッコリー</t>
  </si>
  <si>
    <t>キャベツ、だいこん、いちご</t>
  </si>
  <si>
    <t>だいこん、キャベツ、ばれいしょ</t>
  </si>
  <si>
    <t>茶</t>
  </si>
  <si>
    <t>大豆、だいこん、はくさい</t>
  </si>
  <si>
    <t>だいこん、キャベツ、大豆</t>
  </si>
  <si>
    <t>さといも、たまねぎ、だいこん</t>
  </si>
  <si>
    <t>はくさい</t>
  </si>
  <si>
    <t>茶、トマト、なす</t>
    <rPh sb="0" eb="1">
      <t>チャ</t>
    </rPh>
    <phoneticPr fontId="8"/>
  </si>
  <si>
    <t>大豆、なす、ねぎ</t>
  </si>
  <si>
    <t>なす、ねぎ、かき</t>
  </si>
  <si>
    <t>日本なし</t>
  </si>
  <si>
    <t>はくさい、さといも、だいこん</t>
  </si>
  <si>
    <t>はくさい、なす、大豆</t>
  </si>
  <si>
    <t>肉用牛、花き類、さといも</t>
  </si>
  <si>
    <t>だいこん、はくさい、きゅうり</t>
  </si>
  <si>
    <t>なす、だいこん、くり</t>
  </si>
  <si>
    <t>はくさい、ほうれんそう、たまねぎ</t>
  </si>
  <si>
    <t>花き類、大豆、こんにゃくいも</t>
  </si>
  <si>
    <t>なす、はくさい、ねぎ</t>
  </si>
  <si>
    <t>さといも、きのこ、だいこん</t>
  </si>
  <si>
    <t>たまねぎ、ばれいしょ、さといも</t>
  </si>
  <si>
    <t>だいこん、さといも、はくさい</t>
  </si>
  <si>
    <t>大豆</t>
    <rPh sb="0" eb="2">
      <t>ダイズ</t>
    </rPh>
    <phoneticPr fontId="8"/>
  </si>
  <si>
    <t>はくさい、だいこん、なす</t>
  </si>
  <si>
    <t>トマト、にんじん、さといも</t>
  </si>
  <si>
    <t>大豆、さといも、肉用牛</t>
  </si>
  <si>
    <t>だいこん、なす、ねぎ</t>
  </si>
  <si>
    <t>トマト、だいこん、はくさい</t>
  </si>
  <si>
    <t>だいこん、さといも、きゅうり</t>
  </si>
  <si>
    <t>肉用牛</t>
  </si>
  <si>
    <t>ねぎ、だいこん、はくさい</t>
  </si>
  <si>
    <t>なす、ねぎ、肉用牛</t>
  </si>
  <si>
    <t>はくさい、だいこん、きのこ</t>
  </si>
  <si>
    <t>そば</t>
  </si>
  <si>
    <t>だいこん、なす、トマト</t>
  </si>
  <si>
    <t xml:space="preserve">農林水産省「農林業センサス」（各年２月１日現在、農家の内訳は、令和2年2月1日現在）
</t>
    <rPh sb="0" eb="2">
      <t>ノウリン</t>
    </rPh>
    <rPh sb="2" eb="4">
      <t>スイサン</t>
    </rPh>
    <rPh sb="4" eb="5">
      <t>ショウ</t>
    </rPh>
    <rPh sb="6" eb="9">
      <t>ノウリンギョウ</t>
    </rPh>
    <rPh sb="15" eb="17">
      <t>カクネン</t>
    </rPh>
    <rPh sb="18" eb="19">
      <t>ガツ</t>
    </rPh>
    <rPh sb="20" eb="21">
      <t>ニチ</t>
    </rPh>
    <rPh sb="21" eb="23">
      <t>ゲンザイ</t>
    </rPh>
    <rPh sb="24" eb="26">
      <t>ノウカ</t>
    </rPh>
    <rPh sb="27" eb="29">
      <t>ウチワケ</t>
    </rPh>
    <rPh sb="31" eb="33">
      <t>レイワ</t>
    </rPh>
    <rPh sb="34" eb="35">
      <t>ネン</t>
    </rPh>
    <rPh sb="35" eb="36">
      <t>ヘイネン</t>
    </rPh>
    <rPh sb="36" eb="37">
      <t>ガツ</t>
    </rPh>
    <rPh sb="38" eb="39">
      <t>ニチ</t>
    </rPh>
    <rPh sb="39" eb="41">
      <t>ゲンザイ</t>
    </rPh>
    <phoneticPr fontId="6"/>
  </si>
  <si>
    <r>
      <t>農林水産省「農林業センサス」（令和2年２月１日現在）</t>
    </r>
    <r>
      <rPr>
        <sz val="8"/>
        <color indexed="8"/>
        <rFont val="ＭＳ Ｐ明朝"/>
        <family val="1"/>
        <charset val="128"/>
      </rPr>
      <t xml:space="preserve">
注）農業経営体とは、農事組合などの組織経営体や、一定の基準を満たしている家族経営体のことをいう。</t>
    </r>
    <rPh sb="0" eb="2">
      <t>ノウリン</t>
    </rPh>
    <rPh sb="2" eb="5">
      <t>スイサンショウ</t>
    </rPh>
    <rPh sb="6" eb="9">
      <t>ノウリンギョウ</t>
    </rPh>
    <rPh sb="15" eb="17">
      <t>レイワ</t>
    </rPh>
    <rPh sb="18" eb="19">
      <t>ネン</t>
    </rPh>
    <rPh sb="19" eb="20">
      <t>ヘイネン</t>
    </rPh>
    <rPh sb="20" eb="21">
      <t>ガツ</t>
    </rPh>
    <rPh sb="22" eb="23">
      <t>ニチ</t>
    </rPh>
    <rPh sb="23" eb="25">
      <t>ゲンザイ</t>
    </rPh>
    <rPh sb="27" eb="28">
      <t>チュウ</t>
    </rPh>
    <rPh sb="29" eb="31">
      <t>ノウギョウ</t>
    </rPh>
    <rPh sb="31" eb="33">
      <t>ケイエイ</t>
    </rPh>
    <rPh sb="33" eb="34">
      <t>タイ</t>
    </rPh>
    <rPh sb="37" eb="39">
      <t>ノウジ</t>
    </rPh>
    <rPh sb="39" eb="41">
      <t>クミアイ</t>
    </rPh>
    <rPh sb="44" eb="46">
      <t>ソシキ</t>
    </rPh>
    <rPh sb="46" eb="49">
      <t>ケイエイタイ</t>
    </rPh>
    <rPh sb="51" eb="53">
      <t>イッテイ</t>
    </rPh>
    <rPh sb="54" eb="56">
      <t>キジュン</t>
    </rPh>
    <rPh sb="57" eb="58">
      <t>ミ</t>
    </rPh>
    <rPh sb="63" eb="65">
      <t>カゾク</t>
    </rPh>
    <rPh sb="65" eb="67">
      <t>ケイエイ</t>
    </rPh>
    <rPh sb="67" eb="68">
      <t>タイ</t>
    </rPh>
    <phoneticPr fontId="6"/>
  </si>
  <si>
    <t>注）米収穫量は、原数の桁数により四捨五入する桁が異なるため、県計と各市町村・各地域の計が一致しない。</t>
    <rPh sb="0" eb="1">
      <t>チュウ</t>
    </rPh>
    <rPh sb="2" eb="3">
      <t>コメ</t>
    </rPh>
    <rPh sb="3" eb="5">
      <t>シュウカク</t>
    </rPh>
    <rPh sb="5" eb="6">
      <t>リョウ</t>
    </rPh>
    <rPh sb="8" eb="9">
      <t>ゲン</t>
    </rPh>
    <rPh sb="9" eb="10">
      <t>スウ</t>
    </rPh>
    <rPh sb="11" eb="13">
      <t>ケタスウ</t>
    </rPh>
    <rPh sb="16" eb="20">
      <t>シシャゴニュウ</t>
    </rPh>
    <rPh sb="22" eb="23">
      <t>ケタ</t>
    </rPh>
    <rPh sb="24" eb="25">
      <t>コト</t>
    </rPh>
    <rPh sb="30" eb="31">
      <t>ケン</t>
    </rPh>
    <rPh sb="31" eb="32">
      <t>ケイ</t>
    </rPh>
    <rPh sb="33" eb="37">
      <t>カクシチョウソン</t>
    </rPh>
    <rPh sb="38" eb="41">
      <t>カクチイキ</t>
    </rPh>
    <rPh sb="42" eb="43">
      <t>ケイ</t>
    </rPh>
    <rPh sb="44" eb="46">
      <t>イッチ</t>
    </rPh>
    <phoneticPr fontId="6"/>
  </si>
  <si>
    <t>従業者数の多い産業</t>
    <rPh sb="0" eb="3">
      <t>ジュウギョウシャ</t>
    </rPh>
    <rPh sb="3" eb="4">
      <t>スウ</t>
    </rPh>
    <rPh sb="5" eb="6">
      <t>オオ</t>
    </rPh>
    <rPh sb="7" eb="9">
      <t>サンギョウ</t>
    </rPh>
    <phoneticPr fontId="6"/>
  </si>
  <si>
    <t>従業者規模別の事業所数</t>
    <rPh sb="0" eb="3">
      <t>ジュウギョウシャ</t>
    </rPh>
    <rPh sb="3" eb="5">
      <t>キボ</t>
    </rPh>
    <rPh sb="5" eb="6">
      <t>ベツ</t>
    </rPh>
    <rPh sb="7" eb="10">
      <t>ジギョウショ</t>
    </rPh>
    <rPh sb="10" eb="11">
      <t>スウ</t>
    </rPh>
    <phoneticPr fontId="6"/>
  </si>
  <si>
    <t>第１位</t>
    <rPh sb="0" eb="1">
      <t>ダイ</t>
    </rPh>
    <rPh sb="2" eb="3">
      <t>イ</t>
    </rPh>
    <phoneticPr fontId="6"/>
  </si>
  <si>
    <t>第2位</t>
    <rPh sb="0" eb="1">
      <t>ダイ</t>
    </rPh>
    <rPh sb="2" eb="3">
      <t>イ</t>
    </rPh>
    <phoneticPr fontId="6"/>
  </si>
  <si>
    <t>第３位</t>
    <rPh sb="0" eb="1">
      <t>ダイ</t>
    </rPh>
    <rPh sb="2" eb="3">
      <t>イ</t>
    </rPh>
    <phoneticPr fontId="6"/>
  </si>
  <si>
    <r>
      <t xml:space="preserve">従業者
</t>
    </r>
    <r>
      <rPr>
        <sz val="8"/>
        <color indexed="8"/>
        <rFont val="HGPｺﾞｼｯｸM"/>
        <family val="3"/>
        <charset val="128"/>
      </rPr>
      <t xml:space="preserve">10-49人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9" eb="10">
      <t>ニン</t>
    </rPh>
    <rPh sb="13" eb="16">
      <t>ジギョウショ</t>
    </rPh>
    <phoneticPr fontId="6"/>
  </si>
  <si>
    <r>
      <t xml:space="preserve">従業者
</t>
    </r>
    <r>
      <rPr>
        <sz val="8"/>
        <color indexed="8"/>
        <rFont val="HGPｺﾞｼｯｸM"/>
        <family val="3"/>
        <charset val="128"/>
      </rPr>
      <t xml:space="preserve">50-99人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9" eb="10">
      <t>ニン</t>
    </rPh>
    <rPh sb="13" eb="16">
      <t>ジギョウショ</t>
    </rPh>
    <phoneticPr fontId="6"/>
  </si>
  <si>
    <r>
      <t xml:space="preserve">従業者
</t>
    </r>
    <r>
      <rPr>
        <sz val="6"/>
        <color indexed="8"/>
        <rFont val="HGPｺﾞｼｯｸM"/>
        <family val="3"/>
        <charset val="128"/>
      </rPr>
      <t xml:space="preserve">100人以上
</t>
    </r>
    <r>
      <rPr>
        <sz val="9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7" eb="8">
      <t>ニン</t>
    </rPh>
    <rPh sb="8" eb="10">
      <t>イジョウ</t>
    </rPh>
    <rPh sb="13" eb="16">
      <t>ジギョウショ</t>
    </rPh>
    <phoneticPr fontId="6"/>
  </si>
  <si>
    <r>
      <t xml:space="preserve">事業所総数
</t>
    </r>
    <r>
      <rPr>
        <sz val="8"/>
        <color indexed="8"/>
        <rFont val="HGPｺﾞｼｯｸM"/>
        <family val="3"/>
        <charset val="128"/>
      </rPr>
      <t xml:space="preserve">
（事業所）</t>
    </r>
    <rPh sb="0" eb="3">
      <t>ジギョウショ</t>
    </rPh>
    <rPh sb="3" eb="5">
      <t>ソウスウ</t>
    </rPh>
    <rPh sb="8" eb="11">
      <t>ジギョウショ</t>
    </rPh>
    <phoneticPr fontId="6"/>
  </si>
  <si>
    <t>従業者数の
多い産業</t>
    <rPh sb="0" eb="3">
      <t>ジュウギョウシャ</t>
    </rPh>
    <rPh sb="3" eb="4">
      <t>スウ</t>
    </rPh>
    <rPh sb="6" eb="7">
      <t>オオ</t>
    </rPh>
    <rPh sb="8" eb="10">
      <t>サンギョウ</t>
    </rPh>
    <phoneticPr fontId="6"/>
  </si>
  <si>
    <t>従業者
の割合
（％）</t>
    <rPh sb="0" eb="3">
      <t>ジュウギョウシャ</t>
    </rPh>
    <rPh sb="5" eb="7">
      <t>ワリアイ</t>
    </rPh>
    <phoneticPr fontId="6"/>
  </si>
  <si>
    <t>輸送用機械</t>
  </si>
  <si>
    <t>一般機械</t>
  </si>
  <si>
    <t>プラスチック製品</t>
  </si>
  <si>
    <t>食料品</t>
  </si>
  <si>
    <t>印刷</t>
  </si>
  <si>
    <t>繊維・衣服</t>
  </si>
  <si>
    <t>金属製品</t>
  </si>
  <si>
    <t>山県市</t>
  </si>
  <si>
    <t>窯業・土石製品</t>
  </si>
  <si>
    <t>電気機械</t>
  </si>
  <si>
    <t>化学</t>
  </si>
  <si>
    <t>パルプ・紙</t>
  </si>
  <si>
    <t>ゴム製品</t>
  </si>
  <si>
    <t>鉄鋼</t>
  </si>
  <si>
    <t>木材・家具</t>
  </si>
  <si>
    <t>飲料・たばこ・飼料</t>
  </si>
  <si>
    <t>非鉄金属</t>
  </si>
  <si>
    <t>出火件数</t>
    <rPh sb="0" eb="2">
      <t>シュッカ</t>
    </rPh>
    <rPh sb="2" eb="4">
      <t>ケンスウ</t>
    </rPh>
    <phoneticPr fontId="6"/>
  </si>
  <si>
    <t>消防
団員数</t>
    <rPh sb="0" eb="2">
      <t>ショウボウ</t>
    </rPh>
    <rPh sb="3" eb="5">
      <t>ダンイン</t>
    </rPh>
    <rPh sb="4" eb="5">
      <t>イン</t>
    </rPh>
    <rPh sb="5" eb="6">
      <t>スウ</t>
    </rPh>
    <phoneticPr fontId="6"/>
  </si>
  <si>
    <t>人身事故件数</t>
    <rPh sb="0" eb="2">
      <t>ジンシン</t>
    </rPh>
    <rPh sb="2" eb="4">
      <t>ジコ</t>
    </rPh>
    <rPh sb="4" eb="6">
      <t>ケンスウ</t>
    </rPh>
    <phoneticPr fontId="6"/>
  </si>
  <si>
    <t>交通事故死亡者数</t>
    <rPh sb="0" eb="2">
      <t>コウツウ</t>
    </rPh>
    <rPh sb="2" eb="4">
      <t>ジコ</t>
    </rPh>
    <rPh sb="4" eb="6">
      <t>シボウ</t>
    </rPh>
    <rPh sb="6" eb="7">
      <t>シャ</t>
    </rPh>
    <rPh sb="7" eb="8">
      <t>スウ</t>
    </rPh>
    <phoneticPr fontId="6"/>
  </si>
  <si>
    <t>刑法犯認知件数</t>
    <rPh sb="0" eb="3">
      <t>ケイホウハン</t>
    </rPh>
    <rPh sb="3" eb="5">
      <t>ニンチ</t>
    </rPh>
    <rPh sb="5" eb="7">
      <t>ケンスウ</t>
    </rPh>
    <phoneticPr fontId="6"/>
  </si>
  <si>
    <t>ごみ総排出量</t>
    <phoneticPr fontId="6"/>
  </si>
  <si>
    <t>リサイクル率</t>
    <rPh sb="5" eb="6">
      <t>リツ</t>
    </rPh>
    <phoneticPr fontId="6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</si>
  <si>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</si>
  <si>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</si>
  <si>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</si>
  <si>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令和2年</t>
    <rPh sb="0" eb="2">
      <t>レイワ</t>
    </rPh>
    <rPh sb="3" eb="4">
      <t>ネン</t>
    </rPh>
    <phoneticPr fontId="8"/>
  </si>
  <si>
    <t>(2005年)</t>
    <rPh sb="5" eb="6">
      <t>ネン</t>
    </rPh>
    <phoneticPr fontId="8"/>
  </si>
  <si>
    <t>(2010年)</t>
    <rPh sb="5" eb="6">
      <t>ネン</t>
    </rPh>
    <phoneticPr fontId="8"/>
  </si>
  <si>
    <t>(2015年)</t>
    <rPh sb="5" eb="6">
      <t>ネン</t>
    </rPh>
    <phoneticPr fontId="8"/>
  </si>
  <si>
    <t>(2020年)</t>
    <rPh sb="5" eb="6">
      <t>ネン</t>
    </rPh>
    <phoneticPr fontId="8"/>
  </si>
  <si>
    <t>（件）</t>
    <rPh sb="1" eb="2">
      <t>ケン</t>
    </rPh>
    <phoneticPr fontId="6"/>
  </si>
  <si>
    <t>（トン）</t>
    <phoneticPr fontId="6"/>
  </si>
  <si>
    <t>（％）</t>
    <phoneticPr fontId="6"/>
  </si>
  <si>
    <t>岐阜県統計書（５年おきのデータを掲載）</t>
    <rPh sb="0" eb="3">
      <t>ギフケン</t>
    </rPh>
    <rPh sb="3" eb="5">
      <t>トウケイ</t>
    </rPh>
    <rPh sb="5" eb="6">
      <t>ショ</t>
    </rPh>
    <rPh sb="8" eb="9">
      <t>ネン</t>
    </rPh>
    <rPh sb="16" eb="18">
      <t>ケイサイ</t>
    </rPh>
    <phoneticPr fontId="6"/>
  </si>
  <si>
    <t>岐阜県消防課「岐阜県消防防災年報」</t>
    <rPh sb="0" eb="2">
      <t>ギフ</t>
    </rPh>
    <rPh sb="2" eb="3">
      <t>ケン</t>
    </rPh>
    <rPh sb="3" eb="5">
      <t>ショウボウ</t>
    </rPh>
    <rPh sb="5" eb="6">
      <t>カ</t>
    </rPh>
    <rPh sb="7" eb="10">
      <t>ギフケン</t>
    </rPh>
    <rPh sb="10" eb="12">
      <t>ショウボウ</t>
    </rPh>
    <rPh sb="12" eb="14">
      <t>ボウサイ</t>
    </rPh>
    <rPh sb="14" eb="16">
      <t>ネンポウ</t>
    </rPh>
    <phoneticPr fontId="6"/>
  </si>
  <si>
    <r>
      <t xml:space="preserve">岐阜県警察本部「ぎふ交通統計」（５年おきのデータを掲載）
</t>
    </r>
    <r>
      <rPr>
        <sz val="8"/>
        <color theme="1"/>
        <rFont val="ＭＳ Ｐ明朝"/>
        <family val="1"/>
        <charset val="128"/>
      </rPr>
      <t>注）各市町村には、高速道路の事故は含まないため、県計と市町村の計は一致しない。</t>
    </r>
    <rPh sb="0" eb="2">
      <t>ギフ</t>
    </rPh>
    <rPh sb="2" eb="3">
      <t>ケン</t>
    </rPh>
    <rPh sb="3" eb="5">
      <t>ケイサツ</t>
    </rPh>
    <rPh sb="5" eb="7">
      <t>ホンブ</t>
    </rPh>
    <rPh sb="10" eb="12">
      <t>コウツウ</t>
    </rPh>
    <rPh sb="12" eb="14">
      <t>トウケイ</t>
    </rPh>
    <rPh sb="17" eb="18">
      <t>ネン</t>
    </rPh>
    <rPh sb="25" eb="27">
      <t>ケイサイ</t>
    </rPh>
    <rPh sb="31" eb="35">
      <t>カクシチョウソン</t>
    </rPh>
    <rPh sb="38" eb="40">
      <t>コウソク</t>
    </rPh>
    <rPh sb="40" eb="42">
      <t>ドウロ</t>
    </rPh>
    <rPh sb="43" eb="45">
      <t>ジコ</t>
    </rPh>
    <rPh sb="46" eb="47">
      <t>フク</t>
    </rPh>
    <rPh sb="53" eb="54">
      <t>ケン</t>
    </rPh>
    <rPh sb="54" eb="55">
      <t>ケイ</t>
    </rPh>
    <rPh sb="56" eb="59">
      <t>シチョウソン</t>
    </rPh>
    <rPh sb="60" eb="61">
      <t>ケイ</t>
    </rPh>
    <rPh sb="62" eb="64">
      <t>イッチ</t>
    </rPh>
    <phoneticPr fontId="6"/>
  </si>
  <si>
    <r>
      <t>岐阜県警察本部刑事総務課「犯罪要覧」（５年おきのデータを掲載）　</t>
    </r>
    <r>
      <rPr>
        <sz val="8"/>
        <color indexed="8"/>
        <rFont val="ＭＳ Ｐ明朝"/>
        <family val="1"/>
        <charset val="128"/>
      </rPr>
      <t xml:space="preserve">注）「発生地不明」又は「県外発生分」が存在するため、県計と市町村の計は一致しない。
</t>
    </r>
    <rPh sb="0" eb="2">
      <t>ギフ</t>
    </rPh>
    <rPh sb="2" eb="3">
      <t>ケン</t>
    </rPh>
    <rPh sb="3" eb="5">
      <t>ケイサツ</t>
    </rPh>
    <rPh sb="5" eb="7">
      <t>ホンブ</t>
    </rPh>
    <rPh sb="7" eb="9">
      <t>ケイジ</t>
    </rPh>
    <rPh sb="9" eb="12">
      <t>ソウムカ</t>
    </rPh>
    <rPh sb="13" eb="15">
      <t>ハンザイ</t>
    </rPh>
    <rPh sb="15" eb="17">
      <t>ヨウラン</t>
    </rPh>
    <rPh sb="20" eb="21">
      <t>ネン</t>
    </rPh>
    <rPh sb="28" eb="30">
      <t>ケイサイ</t>
    </rPh>
    <rPh sb="41" eb="42">
      <t>マタ</t>
    </rPh>
    <phoneticPr fontId="6"/>
  </si>
  <si>
    <t>環境省「一般廃棄物処理実態調査」（５年おきのデータを掲載）</t>
    <rPh sb="18" eb="19">
      <t>ネン</t>
    </rPh>
    <rPh sb="26" eb="28">
      <t>ケイサイ</t>
    </rPh>
    <phoneticPr fontId="6"/>
  </si>
  <si>
    <t>衆議院議員総選挙投票率（小選挙区）</t>
    <rPh sb="12" eb="16">
      <t>ショウセンキョク</t>
    </rPh>
    <phoneticPr fontId="2"/>
  </si>
  <si>
    <t>市町村別の支出額</t>
    <rPh sb="0" eb="3">
      <t>シチョウソン</t>
    </rPh>
    <rPh sb="3" eb="4">
      <t>ベツ</t>
    </rPh>
    <rPh sb="5" eb="7">
      <t>シシュツ</t>
    </rPh>
    <phoneticPr fontId="2"/>
  </si>
  <si>
    <t>第47回</t>
    <rPh sb="0" eb="1">
      <t>ダイ</t>
    </rPh>
    <rPh sb="3" eb="4">
      <t>カイ</t>
    </rPh>
    <phoneticPr fontId="3"/>
  </si>
  <si>
    <t>第48回</t>
    <rPh sb="0" eb="1">
      <t>ダイ</t>
    </rPh>
    <rPh sb="3" eb="4">
      <t>カイ</t>
    </rPh>
    <phoneticPr fontId="3"/>
  </si>
  <si>
    <t>第49回</t>
    <rPh sb="0" eb="1">
      <t>ダイ</t>
    </rPh>
    <rPh sb="3" eb="4">
      <t>カイ</t>
    </rPh>
    <phoneticPr fontId="3"/>
  </si>
  <si>
    <t>民生費
（億円）</t>
    <rPh sb="0" eb="2">
      <t>ミンセイ</t>
    </rPh>
    <rPh sb="2" eb="3">
      <t>ヒ</t>
    </rPh>
    <rPh sb="8" eb="9">
      <t>オク</t>
    </rPh>
    <rPh sb="9" eb="10">
      <t>エン</t>
    </rPh>
    <phoneticPr fontId="6"/>
  </si>
  <si>
    <t>総務費
（億円）</t>
    <rPh sb="0" eb="3">
      <t>ソウムヒ</t>
    </rPh>
    <rPh sb="8" eb="10">
      <t>オクエン</t>
    </rPh>
    <phoneticPr fontId="2"/>
  </si>
  <si>
    <t>土木費
（億円）</t>
    <rPh sb="0" eb="2">
      <t>ドボク</t>
    </rPh>
    <rPh sb="2" eb="3">
      <t>ヒ</t>
    </rPh>
    <rPh sb="8" eb="9">
      <t>オク</t>
    </rPh>
    <rPh sb="9" eb="10">
      <t>エン</t>
    </rPh>
    <phoneticPr fontId="6"/>
  </si>
  <si>
    <t>教育費
（億円）</t>
    <rPh sb="0" eb="2">
      <t>キョウイク</t>
    </rPh>
    <rPh sb="2" eb="3">
      <t>ヒ</t>
    </rPh>
    <rPh sb="8" eb="9">
      <t>オク</t>
    </rPh>
    <rPh sb="9" eb="10">
      <t>エン</t>
    </rPh>
    <phoneticPr fontId="6"/>
  </si>
  <si>
    <t>公債費
（億円）</t>
    <rPh sb="0" eb="2">
      <t>コウサイ</t>
    </rPh>
    <rPh sb="2" eb="3">
      <t>ヒ</t>
    </rPh>
    <rPh sb="8" eb="9">
      <t>オク</t>
    </rPh>
    <rPh sb="9" eb="10">
      <t>エン</t>
    </rPh>
    <phoneticPr fontId="6"/>
  </si>
  <si>
    <t>その他
（億円）</t>
    <rPh sb="2" eb="3">
      <t>タ</t>
    </rPh>
    <rPh sb="8" eb="9">
      <t>オク</t>
    </rPh>
    <rPh sb="9" eb="10">
      <t>エン</t>
    </rPh>
    <phoneticPr fontId="6"/>
  </si>
  <si>
    <t>総額
（億円）</t>
    <rPh sb="0" eb="2">
      <t>ソウガク</t>
    </rPh>
    <rPh sb="6" eb="7">
      <t>オク</t>
    </rPh>
    <rPh sb="7" eb="8">
      <t>エン</t>
    </rPh>
    <phoneticPr fontId="6"/>
  </si>
  <si>
    <t>平成26年
12月14日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</si>
  <si>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平成29年
10月22日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</si>
  <si>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令和3年
10月31日</t>
    <rPh sb="0" eb="2">
      <t>レイワ</t>
    </rPh>
    <rPh sb="3" eb="4">
      <t>ネン</t>
    </rPh>
    <rPh sb="7" eb="8">
      <t>ガツ</t>
    </rPh>
    <rPh sb="10" eb="11">
      <t>ニチ</t>
    </rPh>
    <phoneticPr fontId="3"/>
  </si>
  <si>
    <t>-</t>
  </si>
  <si>
    <t>岐阜市（岐阜）</t>
    <rPh sb="4" eb="6">
      <t>ギフ</t>
    </rPh>
    <phoneticPr fontId="2"/>
  </si>
  <si>
    <t>ぎふし（ぎふ）</t>
    <phoneticPr fontId="6"/>
  </si>
  <si>
    <t>　　　　（やないづ）</t>
    <phoneticPr fontId="2"/>
  </si>
  <si>
    <t>平成13年～17年
（2001～2005年）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</si>
  <si>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平成18年～22年
（2006～2010年）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</si>
  <si>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平成23年～27年
（2011～2015年）</t>
    <rPh sb="0" eb="2">
      <t>ヘイセイ</t>
    </rPh>
    <rPh sb="4" eb="5">
      <t>ネン</t>
    </rPh>
    <rPh sb="8" eb="9">
      <t>ネン</t>
    </rPh>
    <rPh sb="20" eb="21">
      <t>ネン</t>
    </rPh>
    <phoneticPr fontId="1"/>
  </si>
  <si>
    <t>平成28年～令和2年
（2016～2020年）</t>
    <rPh sb="0" eb="2">
      <t>ヘイセイ</t>
    </rPh>
    <rPh sb="4" eb="5">
      <t>ネン</t>
    </rPh>
    <rPh sb="6" eb="8">
      <t>レイワ</t>
    </rPh>
    <rPh sb="9" eb="10">
      <t>ネン</t>
    </rPh>
    <rPh sb="21" eb="22">
      <t>ネン</t>
    </rPh>
    <phoneticPr fontId="1"/>
  </si>
  <si>
    <t>15才未満</t>
    <rPh sb="2" eb="3">
      <t>サイ</t>
    </rPh>
    <rPh sb="3" eb="5">
      <t>ミマン</t>
    </rPh>
    <phoneticPr fontId="2"/>
  </si>
  <si>
    <t>15～64才</t>
    <rPh sb="5" eb="6">
      <t>サイ</t>
    </rPh>
    <phoneticPr fontId="2"/>
  </si>
  <si>
    <t>合計</t>
    <rPh sb="0" eb="2">
      <t>ゴウケイ</t>
    </rPh>
    <phoneticPr fontId="2"/>
  </si>
  <si>
    <t>※合計が100％にならない場合、割合が一番高い項目で調整しています。</t>
    <rPh sb="1" eb="3">
      <t>ゴウケイ</t>
    </rPh>
    <rPh sb="13" eb="15">
      <t>バアイ</t>
    </rPh>
    <rPh sb="16" eb="18">
      <t>ワリアイ</t>
    </rPh>
    <rPh sb="19" eb="22">
      <t>イチバンタカ</t>
    </rPh>
    <rPh sb="23" eb="25">
      <t>コウモク</t>
    </rPh>
    <rPh sb="26" eb="28">
      <t>チョウセイ</t>
    </rPh>
    <phoneticPr fontId="2"/>
  </si>
  <si>
    <t>森林</t>
    <rPh sb="0" eb="2">
      <t>シンリン</t>
    </rPh>
    <phoneticPr fontId="6"/>
  </si>
  <si>
    <t>農地</t>
    <rPh sb="0" eb="2">
      <t>ノウチ</t>
    </rPh>
    <phoneticPr fontId="6"/>
  </si>
  <si>
    <t>宅地</t>
    <rPh sb="0" eb="2">
      <t>タクチ</t>
    </rPh>
    <phoneticPr fontId="6"/>
  </si>
  <si>
    <t>道路</t>
    <rPh sb="0" eb="2">
      <t>ドウロ</t>
    </rPh>
    <phoneticPr fontId="6"/>
  </si>
  <si>
    <t>その他</t>
    <rPh sb="2" eb="3">
      <t>タ</t>
    </rPh>
    <phoneticPr fontId="6"/>
  </si>
  <si>
    <t>農林水産業</t>
    <rPh sb="0" eb="5">
      <t>ノウリンスイサンギョウ</t>
    </rPh>
    <phoneticPr fontId="2"/>
  </si>
  <si>
    <t>商業</t>
    <rPh sb="0" eb="2">
      <t>ショウギョウ</t>
    </rPh>
    <phoneticPr fontId="2"/>
  </si>
  <si>
    <t>工業</t>
    <rPh sb="0" eb="2">
      <t>コウギョウ</t>
    </rPh>
    <phoneticPr fontId="2"/>
  </si>
  <si>
    <t>65才以上</t>
    <rPh sb="2" eb="3">
      <t>サイ</t>
    </rPh>
    <rPh sb="3" eb="5">
      <t>イジョウ</t>
    </rPh>
    <phoneticPr fontId="2"/>
  </si>
  <si>
    <t>販売農家</t>
    <rPh sb="0" eb="4">
      <t>ハンバイノウカ</t>
    </rPh>
    <phoneticPr fontId="8"/>
  </si>
  <si>
    <t>自給的農家</t>
    <rPh sb="0" eb="3">
      <t>ジキュウテキ</t>
    </rPh>
    <rPh sb="3" eb="5">
      <t>ノウカ</t>
    </rPh>
    <phoneticPr fontId="8"/>
  </si>
  <si>
    <t>合計</t>
    <rPh sb="0" eb="2">
      <t>ゴウケイ</t>
    </rPh>
    <phoneticPr fontId="8"/>
  </si>
  <si>
    <t>※四捨五入の関係で、合計が100％にならない場合があります。</t>
    <rPh sb="1" eb="5">
      <t>シシャゴニュウ</t>
    </rPh>
    <rPh sb="6" eb="8">
      <t>カンケイ</t>
    </rPh>
    <rPh sb="10" eb="12">
      <t>ゴウケイ</t>
    </rPh>
    <rPh sb="22" eb="24">
      <t>バアイ</t>
    </rPh>
    <phoneticPr fontId="8"/>
  </si>
  <si>
    <t>農産物</t>
    <rPh sb="0" eb="3">
      <t>ノウサンブツ</t>
    </rPh>
    <phoneticPr fontId="8"/>
  </si>
  <si>
    <t>第１位</t>
    <rPh sb="0" eb="1">
      <t>ダイ</t>
    </rPh>
    <rPh sb="2" eb="3">
      <t>イ</t>
    </rPh>
    <phoneticPr fontId="8"/>
  </si>
  <si>
    <t>第２位</t>
    <rPh sb="0" eb="1">
      <t>ダイ</t>
    </rPh>
    <rPh sb="2" eb="3">
      <t>イ</t>
    </rPh>
    <phoneticPr fontId="8"/>
  </si>
  <si>
    <t>第３位</t>
    <rPh sb="0" eb="1">
      <t>ダイ</t>
    </rPh>
    <rPh sb="2" eb="3">
      <t>イ</t>
    </rPh>
    <phoneticPr fontId="8"/>
  </si>
  <si>
    <t>その他の主な農作物</t>
    <rPh sb="2" eb="3">
      <t>ホカ</t>
    </rPh>
    <rPh sb="4" eb="5">
      <t>オモ</t>
    </rPh>
    <rPh sb="6" eb="9">
      <t>ノウサクモツ</t>
    </rPh>
    <phoneticPr fontId="8"/>
  </si>
  <si>
    <t>土地の使われ方</t>
    <rPh sb="0" eb="2">
      <t>トチ</t>
    </rPh>
    <rPh sb="3" eb="4">
      <t>ツカ</t>
    </rPh>
    <rPh sb="6" eb="7">
      <t>カタ</t>
    </rPh>
    <phoneticPr fontId="2"/>
  </si>
  <si>
    <t>働く人の数</t>
    <rPh sb="0" eb="1">
      <t>ハタラ</t>
    </rPh>
    <rPh sb="2" eb="3">
      <t>ヒト</t>
    </rPh>
    <rPh sb="4" eb="5">
      <t>カズ</t>
    </rPh>
    <phoneticPr fontId="2"/>
  </si>
  <si>
    <t>ぎふちいき</t>
  </si>
  <si>
    <t>ぎふし</t>
  </si>
  <si>
    <t>はしまし</t>
  </si>
  <si>
    <t>かかみがはらし</t>
  </si>
  <si>
    <t>やまがたし</t>
  </si>
  <si>
    <t>みずほし</t>
  </si>
  <si>
    <t>もとすし</t>
  </si>
  <si>
    <t>ぎなんちょう</t>
  </si>
  <si>
    <t>かさまつちょう</t>
  </si>
  <si>
    <t>きたがたちょう</t>
  </si>
  <si>
    <t>おおがきし</t>
  </si>
  <si>
    <t>かいづし</t>
  </si>
  <si>
    <t>たるいちょう</t>
  </si>
  <si>
    <t>せきがはらちょう</t>
  </si>
  <si>
    <t>ごうどちょう</t>
  </si>
  <si>
    <t>あんぱちちょう</t>
  </si>
  <si>
    <t>いびがわちょう</t>
  </si>
  <si>
    <t>おおのちょう</t>
  </si>
  <si>
    <t>いけだちょう</t>
  </si>
  <si>
    <t>せきし</t>
  </si>
  <si>
    <t>みのし</t>
  </si>
  <si>
    <t>みのかもし</t>
  </si>
  <si>
    <t>かにし</t>
  </si>
  <si>
    <t>ぐじょうし</t>
  </si>
  <si>
    <t>さかほぎちょう</t>
  </si>
  <si>
    <t>とみかちょう</t>
  </si>
  <si>
    <t>かわべちょう</t>
  </si>
  <si>
    <t>やおつちょう</t>
  </si>
  <si>
    <t>しらかわちょう</t>
  </si>
  <si>
    <t>みたけちょう</t>
  </si>
  <si>
    <t>たじみし</t>
  </si>
  <si>
    <t>なかつがわし</t>
  </si>
  <si>
    <t>みずなみし</t>
  </si>
  <si>
    <t>えなし</t>
  </si>
  <si>
    <t>ときし</t>
  </si>
  <si>
    <t>ひだちいき</t>
  </si>
  <si>
    <t>たかやまし</t>
  </si>
  <si>
    <t>ひだし</t>
  </si>
  <si>
    <t>げろし</t>
  </si>
  <si>
    <t>しらかわむら</t>
  </si>
  <si>
    <t>しゅってん</t>
  </si>
  <si>
    <t>中津川市</t>
    <phoneticPr fontId="6"/>
  </si>
  <si>
    <t>産業（工業）</t>
    <rPh sb="0" eb="2">
      <t>サンギョウ</t>
    </rPh>
    <rPh sb="3" eb="5">
      <t>コウギョウ</t>
    </rPh>
    <phoneticPr fontId="8"/>
  </si>
  <si>
    <t>その他</t>
    <rPh sb="2" eb="3">
      <t>ホカ</t>
    </rPh>
    <phoneticPr fontId="8"/>
  </si>
  <si>
    <t>従業者
10～49人</t>
    <rPh sb="0" eb="3">
      <t>ジュウギョウシャ</t>
    </rPh>
    <rPh sb="9" eb="10">
      <t>ニン</t>
    </rPh>
    <phoneticPr fontId="6"/>
  </si>
  <si>
    <t>従業者
50～99人</t>
    <rPh sb="0" eb="3">
      <t>ジュウギョウシャ</t>
    </rPh>
    <rPh sb="9" eb="10">
      <t>ニン</t>
    </rPh>
    <phoneticPr fontId="6"/>
  </si>
  <si>
    <t>従業者
100人以上</t>
    <rPh sb="0" eb="3">
      <t>ジュウギョウシャ</t>
    </rPh>
    <rPh sb="7" eb="10">
      <t>ニンイジョウ</t>
    </rPh>
    <phoneticPr fontId="6"/>
  </si>
  <si>
    <t>人身事故件数</t>
    <rPh sb="0" eb="4">
      <t>ジンシンジコ</t>
    </rPh>
    <rPh sb="4" eb="6">
      <t>ケンスウ</t>
    </rPh>
    <phoneticPr fontId="8"/>
  </si>
  <si>
    <t>岐阜市（柳津）</t>
    <rPh sb="0" eb="3">
      <t>ギフシ</t>
    </rPh>
    <rPh sb="4" eb="6">
      <t>ヤナイヅ</t>
    </rPh>
    <phoneticPr fontId="2"/>
  </si>
  <si>
    <t>岐阜県</t>
    <rPh sb="0" eb="3">
      <t>ギフケン</t>
    </rPh>
    <phoneticPr fontId="6"/>
  </si>
  <si>
    <t>ぎふけん</t>
    <phoneticPr fontId="6"/>
  </si>
  <si>
    <t>出生数</t>
    <rPh sb="0" eb="3">
      <t>シュッショウスウ</t>
    </rPh>
    <phoneticPr fontId="1"/>
  </si>
  <si>
    <t>死亡数</t>
    <rPh sb="0" eb="3">
      <t>シボウスウ</t>
    </rPh>
    <phoneticPr fontId="1"/>
  </si>
  <si>
    <t>作付している
農業経営体</t>
    <rPh sb="0" eb="2">
      <t>サクツケ</t>
    </rPh>
    <rPh sb="7" eb="9">
      <t>ノウギョウ</t>
    </rPh>
    <rPh sb="9" eb="12">
      <t>ケイエイタイ</t>
    </rPh>
    <phoneticPr fontId="8"/>
  </si>
  <si>
    <t>総農家数のうつり変わり</t>
    <rPh sb="0" eb="4">
      <t>ソウノウカスウ</t>
    </rPh>
    <rPh sb="8" eb="9">
      <t>カ</t>
    </rPh>
    <phoneticPr fontId="8"/>
  </si>
  <si>
    <t>12　刑法犯認知件数のうつり変わり</t>
    <rPh sb="3" eb="6">
      <t>けいほうはん</t>
    </rPh>
    <rPh sb="6" eb="10">
      <t>にんちけんすう</t>
    </rPh>
    <rPh sb="14" eb="15">
      <t>か</t>
    </rPh>
    <phoneticPr fontId="37" type="Hiragana" alignment="center"/>
  </si>
  <si>
    <t>13　ごみ総排出量のうつり変わり</t>
    <rPh sb="5" eb="9">
      <t>そうはいしゅつりょう</t>
    </rPh>
    <rPh sb="13" eb="14">
      <t>か</t>
    </rPh>
    <phoneticPr fontId="37" type="Hiragana" alignment="center"/>
  </si>
  <si>
    <t>14　リサイクル率のうつり変わり</t>
    <rPh sb="8" eb="9">
      <t>りつ</t>
    </rPh>
    <rPh sb="13" eb="14">
      <t>か</t>
    </rPh>
    <phoneticPr fontId="37" type="Hiragana" alignment="center"/>
  </si>
  <si>
    <t>第47回
平成26年
12月14日</t>
    <rPh sb="0" eb="1">
      <t>ダイ</t>
    </rPh>
    <rPh sb="3" eb="4">
      <t>カイ</t>
    </rPh>
    <phoneticPr fontId="3"/>
  </si>
  <si>
    <t>第48回
平成29年
10月22日</t>
    <rPh sb="0" eb="1">
      <t>ダイ</t>
    </rPh>
    <rPh sb="3" eb="4">
      <t>カイ</t>
    </rPh>
    <phoneticPr fontId="3"/>
  </si>
  <si>
    <t>第49回
令和3年
10月31日</t>
    <rPh sb="0" eb="1">
      <t>ダイ</t>
    </rPh>
    <rPh sb="3" eb="4">
      <t>カイ</t>
    </rPh>
    <phoneticPr fontId="3"/>
  </si>
  <si>
    <r>
      <t xml:space="preserve">総務費
</t>
    </r>
    <r>
      <rPr>
        <sz val="8"/>
        <color theme="1"/>
        <rFont val="HGPｺﾞｼｯｸM"/>
        <family val="3"/>
        <charset val="128"/>
        <scheme val="minor"/>
      </rPr>
      <t>庁舎の管理、
選挙、税など</t>
    </r>
    <rPh sb="0" eb="3">
      <t>ソウムヒ</t>
    </rPh>
    <phoneticPr fontId="8"/>
  </si>
  <si>
    <r>
      <t xml:space="preserve">その他
</t>
    </r>
    <r>
      <rPr>
        <sz val="8"/>
        <color theme="1"/>
        <rFont val="HGPｺﾞｼｯｸM"/>
        <family val="3"/>
        <charset val="128"/>
        <scheme val="minor"/>
      </rPr>
      <t>ごみ、消防、
産業の発展など</t>
    </r>
    <rPh sb="2" eb="3">
      <t>ホカ</t>
    </rPh>
    <phoneticPr fontId="8"/>
  </si>
  <si>
    <r>
      <t xml:space="preserve">公債費
</t>
    </r>
    <r>
      <rPr>
        <sz val="8"/>
        <color theme="1"/>
        <rFont val="HGPｺﾞｼｯｸM"/>
        <family val="3"/>
        <charset val="128"/>
        <scheme val="minor"/>
      </rPr>
      <t>借りたお金の
返済</t>
    </r>
    <rPh sb="0" eb="3">
      <t>コウサイヒ</t>
    </rPh>
    <phoneticPr fontId="8"/>
  </si>
  <si>
    <t>農家の内訳（令和2年）</t>
    <rPh sb="0" eb="2">
      <t>ノウカ</t>
    </rPh>
    <rPh sb="3" eb="5">
      <t>ウチワケ</t>
    </rPh>
    <rPh sb="6" eb="8">
      <t>レイワ</t>
    </rPh>
    <rPh sb="9" eb="10">
      <t>ネン</t>
    </rPh>
    <phoneticPr fontId="8"/>
  </si>
  <si>
    <t>水面・河川・水路</t>
    <rPh sb="0" eb="2">
      <t>スイメン</t>
    </rPh>
    <rPh sb="3" eb="5">
      <t>カセン</t>
    </rPh>
    <rPh sb="6" eb="8">
      <t>スイロ</t>
    </rPh>
    <phoneticPr fontId="6"/>
  </si>
  <si>
    <t>土木費</t>
    <rPh sb="0" eb="3">
      <t>ドボクヒ</t>
    </rPh>
    <phoneticPr fontId="6"/>
  </si>
  <si>
    <t>民生費</t>
    <rPh sb="0" eb="3">
      <t>ミンセイヒ</t>
    </rPh>
    <phoneticPr fontId="6"/>
  </si>
  <si>
    <t>総務費</t>
    <rPh sb="0" eb="3">
      <t>ソウムヒ</t>
    </rPh>
    <phoneticPr fontId="2"/>
  </si>
  <si>
    <t>教育費</t>
    <rPh sb="0" eb="3">
      <t>キョウイクヒ</t>
    </rPh>
    <phoneticPr fontId="6"/>
  </si>
  <si>
    <t>公債費</t>
    <rPh sb="0" eb="3">
      <t>コウサイヒ</t>
    </rPh>
    <phoneticPr fontId="6"/>
  </si>
  <si>
    <t>その他</t>
    <rPh sb="2" eb="3">
      <t>ホカ</t>
    </rPh>
    <phoneticPr fontId="6"/>
  </si>
  <si>
    <t>その他</t>
    <rPh sb="2" eb="3">
      <t>ホカ</t>
    </rPh>
    <phoneticPr fontId="2"/>
  </si>
  <si>
    <t>道路</t>
    <phoneticPr fontId="2"/>
  </si>
  <si>
    <t>15　衆議院議員総選挙の投票率（小選挙区）のうつり変わり</t>
    <rPh sb="3" eb="8">
      <t>しゅうぎいんぎいん</t>
    </rPh>
    <rPh sb="8" eb="11">
      <t>そうせんきょ</t>
    </rPh>
    <rPh sb="12" eb="15">
      <t>とうひょうりつ</t>
    </rPh>
    <rPh sb="16" eb="20">
      <t>しょうせんきょく</t>
    </rPh>
    <rPh sb="25" eb="26">
      <t>か</t>
    </rPh>
    <phoneticPr fontId="49" type="Hiragana" alignment="center"/>
  </si>
  <si>
    <t>１　人口のうつり変わり</t>
    <rPh sb="2" eb="4">
      <t>じんこう</t>
    </rPh>
    <rPh sb="8" eb="9">
      <t>か</t>
    </rPh>
    <phoneticPr fontId="49" type="Hiragana" alignment="center"/>
  </si>
  <si>
    <t>２　年れい3区分別人口の割合</t>
    <rPh sb="2" eb="3">
      <t>ねん</t>
    </rPh>
    <rPh sb="6" eb="8">
      <t>くぶん</t>
    </rPh>
    <rPh sb="8" eb="9">
      <t>べつ</t>
    </rPh>
    <rPh sb="9" eb="11">
      <t>じんこう</t>
    </rPh>
    <rPh sb="12" eb="14">
      <t>わりあい</t>
    </rPh>
    <phoneticPr fontId="49" type="Hiragana" alignment="center"/>
  </si>
  <si>
    <r>
      <t>５　農林水産業・工業・商業で働く人の数の比較</t>
    </r>
    <r>
      <rPr>
        <sz val="12"/>
        <color rgb="FF006600"/>
        <rFont val="HGPｺﾞｼｯｸM"/>
        <family val="3"/>
        <charset val="128"/>
        <scheme val="minor"/>
      </rPr>
      <t>（令和２年）</t>
    </r>
    <rPh sb="2" eb="7">
      <t>のうりんすいさんぎょう</t>
    </rPh>
    <rPh sb="14" eb="15">
      <t>はたら</t>
    </rPh>
    <rPh sb="20" eb="22">
      <t>ひかく</t>
    </rPh>
    <phoneticPr fontId="49" type="Hiragana" alignment="center"/>
  </si>
  <si>
    <t>６　総農家数のうつり変わり　と　農家数の内訳</t>
    <rPh sb="2" eb="6">
      <t>そうのうかすう</t>
    </rPh>
    <rPh sb="20" eb="22">
      <t>うちわけ</t>
    </rPh>
    <phoneticPr fontId="49" type="Hiragana" alignment="center"/>
  </si>
  <si>
    <r>
      <t>７　作付農業経営体数が上位の農産物</t>
    </r>
    <r>
      <rPr>
        <sz val="12"/>
        <color rgb="FF006600"/>
        <rFont val="HGPｺﾞｼｯｸM"/>
        <family val="3"/>
        <charset val="128"/>
        <scheme val="minor"/>
      </rPr>
      <t>（令和２年）</t>
    </r>
    <rPh sb="2" eb="10">
      <t>さくつけのうぎょうけいえいたいすう</t>
    </rPh>
    <phoneticPr fontId="49" type="Hiragana" alignment="center"/>
  </si>
  <si>
    <t>10　出火件数のうつり変わり</t>
    <rPh sb="3" eb="7">
      <t>しゅっかけんすう</t>
    </rPh>
    <rPh sb="11" eb="12">
      <t>か</t>
    </rPh>
    <phoneticPr fontId="37" type="Hiragana" alignment="center"/>
  </si>
  <si>
    <t>11　人身事故件数と交通事故死亡者数のうつり変わり</t>
    <rPh sb="3" eb="7">
      <t>じんしんじこ</t>
    </rPh>
    <rPh sb="7" eb="9">
      <t>けんすう</t>
    </rPh>
    <rPh sb="10" eb="14">
      <t>こうつうじこ</t>
    </rPh>
    <rPh sb="14" eb="18">
      <t>しぼうしゃすう</t>
    </rPh>
    <rPh sb="22" eb="23">
      <t>か</t>
    </rPh>
    <phoneticPr fontId="37" type="Hiragana" alignment="center"/>
  </si>
  <si>
    <t>民生費</t>
    <rPh sb="0" eb="3">
      <t>みんせいひ</t>
    </rPh>
    <phoneticPr fontId="49" type="Hiragana" alignment="center"/>
  </si>
  <si>
    <t>総務費</t>
    <rPh sb="0" eb="3">
      <t>そうむひ</t>
    </rPh>
    <phoneticPr fontId="49" type="Hiragana" alignment="center"/>
  </si>
  <si>
    <t>土木費</t>
    <rPh sb="0" eb="3">
      <t>どぼくひ</t>
    </rPh>
    <phoneticPr fontId="49" type="Hiragana" alignment="center"/>
  </si>
  <si>
    <t>教育費</t>
    <rPh sb="0" eb="3">
      <t>きょういくひ</t>
    </rPh>
    <phoneticPr fontId="49" type="Hiragana" alignment="center"/>
  </si>
  <si>
    <t>公債費</t>
    <rPh sb="0" eb="3">
      <t>こうさいひ</t>
    </rPh>
    <phoneticPr fontId="49" type="Hiragana" alignment="center"/>
  </si>
  <si>
    <t>その他</t>
    <phoneticPr fontId="49" type="Hiragana" alignment="center"/>
  </si>
  <si>
    <t>総額</t>
    <rPh sb="0" eb="2">
      <t>そうがく</t>
    </rPh>
    <phoneticPr fontId="49" type="Hiragana" alignment="center"/>
  </si>
  <si>
    <r>
      <t xml:space="preserve">合計
</t>
    </r>
    <r>
      <rPr>
        <sz val="8"/>
        <color theme="1"/>
        <rFont val="HGPｺﾞｼｯｸM"/>
        <family val="3"/>
        <charset val="128"/>
        <scheme val="minor"/>
      </rPr>
      <t>（年齢不詳を除く）</t>
    </r>
    <rPh sb="0" eb="2">
      <t>ゴウケイ</t>
    </rPh>
    <rPh sb="4" eb="6">
      <t>ネンレイ</t>
    </rPh>
    <rPh sb="6" eb="8">
      <t>フショウ</t>
    </rPh>
    <rPh sb="9" eb="10">
      <t>ノゾ</t>
    </rPh>
    <phoneticPr fontId="2"/>
  </si>
  <si>
    <r>
      <t xml:space="preserve">民生費
</t>
    </r>
    <r>
      <rPr>
        <sz val="8"/>
        <color theme="1"/>
        <rFont val="HGPｺﾞｼｯｸM"/>
        <family val="3"/>
        <charset val="128"/>
        <scheme val="minor"/>
      </rPr>
      <t xml:space="preserve">社会保険など
</t>
    </r>
    <rPh sb="0" eb="3">
      <t>ミンセイヒ</t>
    </rPh>
    <phoneticPr fontId="8"/>
  </si>
  <si>
    <r>
      <t xml:space="preserve">土木費
</t>
    </r>
    <r>
      <rPr>
        <sz val="8"/>
        <color theme="1"/>
        <rFont val="HGPｺﾞｼｯｸM"/>
        <family val="3"/>
        <charset val="128"/>
        <scheme val="minor"/>
      </rPr>
      <t xml:space="preserve">公共事業など
</t>
    </r>
    <rPh sb="0" eb="3">
      <t>ドボクヒ</t>
    </rPh>
    <phoneticPr fontId="8"/>
  </si>
  <si>
    <r>
      <t xml:space="preserve">教育費
</t>
    </r>
    <r>
      <rPr>
        <sz val="8"/>
        <color theme="1"/>
        <rFont val="HGPｺﾞｼｯｸM"/>
        <family val="3"/>
        <charset val="128"/>
        <scheme val="minor"/>
      </rPr>
      <t xml:space="preserve">学校教育など
</t>
    </r>
    <rPh sb="0" eb="3">
      <t>キョウイクヒ</t>
    </rPh>
    <rPh sb="4" eb="8">
      <t>ガッコウキョウイク</t>
    </rPh>
    <phoneticPr fontId="8"/>
  </si>
  <si>
    <r>
      <rPr>
        <sz val="11"/>
        <color theme="1"/>
        <rFont val="HGPｺﾞｼｯｸM"/>
        <family val="3"/>
        <charset val="128"/>
        <scheme val="minor"/>
      </rPr>
      <t>総額</t>
    </r>
    <r>
      <rPr>
        <sz val="8"/>
        <color theme="1"/>
        <rFont val="HGPｺﾞｼｯｸM"/>
        <family val="2"/>
        <scheme val="minor"/>
      </rPr>
      <t xml:space="preserve">
</t>
    </r>
    <rPh sb="0" eb="2">
      <t>ソウガク</t>
    </rPh>
    <phoneticPr fontId="8"/>
  </si>
  <si>
    <t>水面・河川・
水路</t>
    <rPh sb="0" eb="2">
      <t>スイメン</t>
    </rPh>
    <rPh sb="3" eb="5">
      <t>カセン</t>
    </rPh>
    <rPh sb="7" eb="9">
      <t>スイロ</t>
    </rPh>
    <phoneticPr fontId="6"/>
  </si>
  <si>
    <t>従業者数
の割合</t>
    <rPh sb="0" eb="4">
      <t>ジュウギョウシャスウ</t>
    </rPh>
    <rPh sb="6" eb="8">
      <t>ワリアイ</t>
    </rPh>
    <phoneticPr fontId="8"/>
  </si>
  <si>
    <t>↓青色枠のセルを選択し、セル右下の「▽」ボタンから市町村を選択できます。</t>
    <rPh sb="1" eb="2">
      <t>アオ</t>
    </rPh>
    <rPh sb="2" eb="3">
      <t>イロ</t>
    </rPh>
    <rPh sb="3" eb="4">
      <t>ワク</t>
    </rPh>
    <rPh sb="8" eb="10">
      <t>センタク</t>
    </rPh>
    <rPh sb="14" eb="16">
      <t>ミギシタ</t>
    </rPh>
    <rPh sb="25" eb="28">
      <t>シチョウソン</t>
    </rPh>
    <rPh sb="29" eb="31">
      <t>センタク</t>
    </rPh>
    <phoneticPr fontId="6"/>
  </si>
  <si>
    <t>の統計グラフ</t>
    <rPh sb="1" eb="3">
      <t>トウケイ</t>
    </rPh>
    <phoneticPr fontId="2"/>
  </si>
  <si>
    <r>
      <t xml:space="preserve">従業者
0～9人
</t>
    </r>
    <r>
      <rPr>
        <sz val="6"/>
        <color indexed="8"/>
        <rFont val="HGPｺﾞｼｯｸM"/>
        <family val="3"/>
        <charset val="128"/>
      </rPr>
      <t xml:space="preserve">
</t>
    </r>
    <r>
      <rPr>
        <sz val="8"/>
        <color indexed="8"/>
        <rFont val="HGPｺﾞｼｯｸM"/>
        <family val="3"/>
        <charset val="128"/>
      </rPr>
      <t>（事業所）</t>
    </r>
    <rPh sb="0" eb="3">
      <t>ジュウギョウシャ</t>
    </rPh>
    <rPh sb="7" eb="8">
      <t>ニン</t>
    </rPh>
    <rPh sb="11" eb="14">
      <t>ジギョウショ</t>
    </rPh>
    <phoneticPr fontId="6"/>
  </si>
  <si>
    <t>総務省・経済産業省「令和3年経済センサス-活動調査」（令和3年6月1日現在、民営事業所）
注１）産業の「一般機械」は「はん用機械器具」「生産用機械器具」「業務用機械器具」の、「電気機械」は「電子部品・デバイス・電子回路」「電気機械器具」「情報通信機械器具」の、「木材・家具」は「木材・木製品」「家具・装備品」の合計である。
注２）常用雇用者とは、期間を定めずに雇用されている人、または１か月以上の期間を定めて雇用されている人のことをいう。</t>
    <phoneticPr fontId="2"/>
  </si>
  <si>
    <r>
      <t>８　工業のうち働く人の数が多い産業</t>
    </r>
    <r>
      <rPr>
        <sz val="12"/>
        <color theme="8" tint="-0.499984740745262"/>
        <rFont val="HGPｺﾞｼｯｸM"/>
        <family val="3"/>
        <charset val="128"/>
        <scheme val="minor"/>
      </rPr>
      <t>（令和３年）</t>
    </r>
    <rPh sb="7" eb="8">
      <t>はたら</t>
    </rPh>
    <rPh sb="15" eb="17">
      <t>さんぎょう</t>
    </rPh>
    <phoneticPr fontId="49" type="Hiragana" alignment="center"/>
  </si>
  <si>
    <r>
      <t>９　工業の従業者規模別の事業所数</t>
    </r>
    <r>
      <rPr>
        <sz val="12"/>
        <color theme="8" tint="-0.499984740745262"/>
        <rFont val="HGPｺﾞｼｯｸM"/>
        <family val="3"/>
        <charset val="128"/>
        <scheme val="minor"/>
      </rPr>
      <t>（令和３年）</t>
    </r>
    <rPh sb="5" eb="11">
      <t>じゅうぎょうしゃきぼべつ</t>
    </rPh>
    <rPh sb="12" eb="16">
      <t>じぎょうしょすう</t>
    </rPh>
    <phoneticPr fontId="49" type="Hiragana" alignment="center"/>
  </si>
  <si>
    <t>従業者
0～9人</t>
    <rPh sb="0" eb="3">
      <t>ジュウギョウシャ</t>
    </rPh>
    <rPh sb="7" eb="8">
      <t>ニン</t>
    </rPh>
    <phoneticPr fontId="6"/>
  </si>
  <si>
    <t>岐阜県都市政策課「市町村別、地目別面積」（令和５年10月１日現在）</t>
    <phoneticPr fontId="6"/>
  </si>
  <si>
    <t>東海農政局「令和6年産水稲市町村別収穫量」</t>
    <rPh sb="0" eb="2">
      <t>トウカイ</t>
    </rPh>
    <rPh sb="2" eb="5">
      <t>ノウセイキョク</t>
    </rPh>
    <rPh sb="6" eb="8">
      <t>レイワ</t>
    </rPh>
    <rPh sb="9" eb="11">
      <t>ネンサン</t>
    </rPh>
    <rPh sb="11" eb="13">
      <t>スイトウ</t>
    </rPh>
    <rPh sb="13" eb="16">
      <t>シチョウソン</t>
    </rPh>
    <rPh sb="16" eb="17">
      <t>ベツ</t>
    </rPh>
    <rPh sb="17" eb="19">
      <t>シュウカク</t>
    </rPh>
    <rPh sb="19" eb="20">
      <t>リョウ</t>
    </rPh>
    <phoneticPr fontId="6"/>
  </si>
  <si>
    <t>令和6年</t>
    <rPh sb="0" eb="2">
      <t>レイワ</t>
    </rPh>
    <rPh sb="3" eb="4">
      <t>ネン</t>
    </rPh>
    <phoneticPr fontId="8"/>
  </si>
  <si>
    <t>(2024年)</t>
    <rPh sb="5" eb="6">
      <t>ネン</t>
    </rPh>
    <phoneticPr fontId="8"/>
  </si>
  <si>
    <t>目的別の支出額</t>
    <rPh sb="0" eb="2">
      <t>モクテキ</t>
    </rPh>
    <rPh sb="2" eb="3">
      <t>ベツ</t>
    </rPh>
    <rPh sb="4" eb="6">
      <t>シシュツ</t>
    </rPh>
    <phoneticPr fontId="2"/>
  </si>
  <si>
    <t>第50回</t>
    <rPh sb="0" eb="1">
      <t>ダイ</t>
    </rPh>
    <rPh sb="3" eb="4">
      <t>カイ</t>
    </rPh>
    <phoneticPr fontId="4"/>
  </si>
  <si>
    <t>令和6年
10月27日</t>
    <rPh sb="0" eb="2">
      <t>レイワ</t>
    </rPh>
    <rPh sb="3" eb="4">
      <t>ネン</t>
    </rPh>
    <rPh sb="7" eb="8">
      <t>ガツ</t>
    </rPh>
    <rPh sb="10" eb="11">
      <t>ニチ</t>
    </rPh>
    <phoneticPr fontId="4"/>
  </si>
  <si>
    <r>
      <t xml:space="preserve">岐阜県選挙管理委員会資料
</t>
    </r>
    <r>
      <rPr>
        <sz val="8"/>
        <color theme="1"/>
        <rFont val="ＭＳ Ｐ明朝"/>
        <family val="1"/>
        <charset val="128"/>
      </rPr>
      <t>注）圏域別は公表されていない。
※小選挙区の区割り改定により、岐阜市全域が一つの選挙区に統一された。</t>
    </r>
    <rPh sb="13" eb="14">
      <t>チュウ</t>
    </rPh>
    <rPh sb="15" eb="17">
      <t>ケンイキ</t>
    </rPh>
    <rPh sb="17" eb="18">
      <t>ベツ</t>
    </rPh>
    <rPh sb="19" eb="21">
      <t>コウヒョウ</t>
    </rPh>
    <phoneticPr fontId="2"/>
  </si>
  <si>
    <t>岐阜県市町村課資料（令和5年度）</t>
    <phoneticPr fontId="2"/>
  </si>
  <si>
    <t>３　出生数と死亡数のうつり変わり</t>
    <rPh sb="2" eb="5">
      <t>しゅっしょうすう</t>
    </rPh>
    <rPh sb="6" eb="9">
      <t>しぼうすう</t>
    </rPh>
    <rPh sb="13" eb="14">
      <t>か</t>
    </rPh>
    <phoneticPr fontId="49" type="Hiragana" alignment="center"/>
  </si>
  <si>
    <r>
      <t>４　土地の使われ方</t>
    </r>
    <r>
      <rPr>
        <sz val="14"/>
        <color rgb="FF006600"/>
        <rFont val="HGPｺﾞｼｯｸM"/>
        <family val="3"/>
        <charset val="128"/>
        <scheme val="minor"/>
      </rPr>
      <t>（令和５年）</t>
    </r>
    <rPh sb="2" eb="4">
      <t>トチ</t>
    </rPh>
    <rPh sb="5" eb="6">
      <t>ツカ</t>
    </rPh>
    <rPh sb="8" eb="9">
      <t>カタ</t>
    </rPh>
    <rPh sb="10" eb="12">
      <t>レイワ</t>
    </rPh>
    <rPh sb="13" eb="14">
      <t>ネン</t>
    </rPh>
    <phoneticPr fontId="8"/>
  </si>
  <si>
    <t>第50回
令和6年
10月27日</t>
    <rPh sb="0" eb="1">
      <t>ダイ</t>
    </rPh>
    <rPh sb="3" eb="4">
      <t>カイ</t>
    </rPh>
    <phoneticPr fontId="3"/>
  </si>
  <si>
    <r>
      <t>16　目的別の支出額</t>
    </r>
    <r>
      <rPr>
        <sz val="12"/>
        <color theme="5" tint="-0.499984740745262"/>
        <rFont val="HGPｺﾞｼｯｸM"/>
        <family val="3"/>
        <charset val="128"/>
        <scheme val="minor"/>
      </rPr>
      <t>（令和５年度）</t>
    </r>
    <rPh sb="3" eb="5">
      <t>もくてき</t>
    </rPh>
    <rPh sb="5" eb="6">
      <t>べつ</t>
    </rPh>
    <rPh sb="7" eb="9">
      <t>ししゅつ</t>
    </rPh>
    <rPh sb="9" eb="10">
      <t>がく</t>
    </rPh>
    <rPh sb="15" eb="16">
      <t>ど</t>
    </rPh>
    <phoneticPr fontId="49" type="Hiragana" alignment="center"/>
  </si>
  <si>
    <t>交通事故死亡者数</t>
    <rPh sb="0" eb="4">
      <t>コウツウジコ</t>
    </rPh>
    <rPh sb="4" eb="6">
      <t>シボウ</t>
    </rPh>
    <rPh sb="6" eb="7">
      <t>シャ</t>
    </rPh>
    <rPh sb="7" eb="8">
      <t>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</si>
</sst>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0_);[Red]\(0\)"/>
    <numFmt numFmtId="177" formatCode="0_ ;[Red]\-0\ "/>
    <numFmt numFmtId="178" formatCode="#,##0;&quot;△ &quot;#,##0"/>
    <numFmt numFmtId="179" formatCode="\※\ 0_ ;[Red]\-0\ "/>
    <numFmt numFmtId="180" formatCode="0_);\(0\)"/>
    <numFmt numFmtId="181" formatCode="0.0_);\(0.0\)"/>
    <numFmt numFmtId="182" formatCode="#\ ###0"/>
    <numFmt numFmtId="183" formatCode="#,###,##0;&quot;△ &quot;#,###,##0;\-"/>
    <numFmt numFmtId="184" formatCode="0.0"/>
    <numFmt numFmtId="185" formatCode="#,##0.0;&quot;△ &quot;#,##0.0"/>
    <numFmt numFmtId="186" formatCode="#,##0.0;[Red]\-#,##0.0"/>
    <numFmt numFmtId="187" formatCode="0\ &quot;人&quot;"/>
    <numFmt numFmtId="188" formatCode="0.0&quot;㎢&quot;_);[Red]\(0.0\)"/>
    <numFmt numFmtId="189" formatCode="0.0&quot;%&quot;"/>
    <numFmt numFmtId="190" formatCode="0_ "/>
    <numFmt numFmtId="191" formatCode="0\ &quot;億円&quot;"/>
    <numFmt numFmtId="192" formatCode="0.0%"/>
    <numFmt numFmtId="193" formatCode="0\ &quot;戸&quot;"/>
    <numFmt numFmtId="194" formatCode="0\ &quot;事業所&quot;"/>
    <numFmt numFmtId="195" formatCode="0\ &quot;件&quot;"/>
    <numFmt numFmtId="196" formatCode="0\ &quot;ﾄﾝ&quot;"/>
    <numFmt numFmtId="197" formatCode="0&quot;人&quot;"/>
  </numFmts>
  <fonts count="60">
    <font>
      <sz val="11"/>
      <color theme="1"/>
      <name val="HGPｺﾞｼｯｸM"/>
      <family val="2"/>
      <scheme val="minor"/>
    </font>
    <font>
      <sz val="11"/>
      <color theme="1"/>
      <name val="HGPｺﾞｼｯｸM"/>
      <family val="3"/>
      <charset val="128"/>
    </font>
    <font>
      <sz val="6"/>
      <name val="HGPｺﾞｼｯｸM"/>
      <family val="3"/>
      <charset val="128"/>
      <scheme val="minor"/>
    </font>
    <font>
      <sz val="8"/>
      <color theme="1"/>
      <name val="HGPｺﾞｼｯｸM"/>
      <family val="3"/>
      <charset val="128"/>
    </font>
    <font>
      <b/>
      <sz val="12"/>
      <color theme="0"/>
      <name val="HGPｺﾞｼｯｸM"/>
      <family val="3"/>
      <charset val="128"/>
    </font>
    <font>
      <sz val="8"/>
      <color theme="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Arial Unicode MS"/>
      <family val="3"/>
      <charset val="128"/>
    </font>
    <font>
      <sz val="6"/>
      <name val="HGPｺﾞｼｯｸM"/>
      <family val="2"/>
      <charset val="128"/>
      <scheme val="minor"/>
    </font>
    <font>
      <sz val="11"/>
      <color theme="1"/>
      <name val="HGPｺﾞｼｯｸM"/>
      <family val="3"/>
      <charset val="128"/>
      <scheme val="minor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HGPｺﾞｼｯｸM"/>
      <family val="2"/>
      <scheme val="minor"/>
    </font>
    <font>
      <sz val="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color indexed="8"/>
      <name val="HGPｺﾞｼｯｸM"/>
      <family val="3"/>
      <charset val="128"/>
    </font>
    <font>
      <sz val="9"/>
      <color theme="1"/>
      <name val="HGPｺﾞｼｯｸM"/>
      <family val="3"/>
      <charset val="128"/>
      <scheme val="minor"/>
    </font>
    <font>
      <sz val="7"/>
      <color theme="1"/>
      <name val="HGPｺﾞｼｯｸM"/>
      <family val="3"/>
      <charset val="128"/>
    </font>
    <font>
      <sz val="7"/>
      <color indexed="8"/>
      <name val="HGPｺﾞｼｯｸM"/>
      <family val="3"/>
      <charset val="128"/>
    </font>
    <font>
      <sz val="10"/>
      <color theme="1"/>
      <name val="HGPｺﾞｼｯｸM"/>
      <family val="3"/>
      <charset val="128"/>
      <scheme val="minor"/>
    </font>
    <font>
      <sz val="9"/>
      <color theme="1"/>
      <name val="HGPｺﾞｼｯｸM"/>
      <family val="2"/>
      <scheme val="minor"/>
    </font>
    <font>
      <sz val="11"/>
      <color indexed="8"/>
      <name val="HGPｺﾞｼｯｸM"/>
      <family val="3"/>
      <charset val="128"/>
      <scheme val="minor"/>
    </font>
    <font>
      <sz val="11"/>
      <color theme="0"/>
      <name val="HGPｺﾞｼｯｸM"/>
      <family val="2"/>
      <scheme val="minor"/>
    </font>
    <font>
      <sz val="11"/>
      <color theme="0"/>
      <name val="HGPｺﾞｼｯｸM"/>
      <family val="3"/>
      <charset val="128"/>
      <scheme val="minor"/>
    </font>
    <font>
      <sz val="8"/>
      <color theme="1"/>
      <name val="HGPｺﾞｼｯｸM"/>
      <family val="3"/>
      <charset val="128"/>
      <scheme val="minor"/>
    </font>
    <font>
      <sz val="7"/>
      <color theme="1"/>
      <name val="HGPｺﾞｼｯｸM"/>
      <family val="2"/>
      <scheme val="minor"/>
    </font>
    <font>
      <sz val="7"/>
      <color theme="1"/>
      <name val="HGPｺﾞｼｯｸM"/>
      <family val="3"/>
      <charset val="128"/>
      <scheme val="minor"/>
    </font>
    <font>
      <sz val="6"/>
      <color indexed="63"/>
      <name val="HGPｺﾞｼｯｸM"/>
      <family val="3"/>
      <charset val="128"/>
      <scheme val="minor"/>
    </font>
    <font>
      <b/>
      <sz val="16"/>
      <color theme="8" tint="-0.499984740745262"/>
      <name val="HGPｺﾞｼｯｸM"/>
      <family val="3"/>
      <charset val="128"/>
      <scheme val="minor"/>
    </font>
    <font>
      <b/>
      <sz val="16"/>
      <color rgb="FF006600"/>
      <name val="HGPｺﾞｼｯｸM"/>
      <family val="3"/>
      <charset val="128"/>
      <scheme val="minor"/>
    </font>
    <font>
      <b/>
      <sz val="11"/>
      <color theme="1"/>
      <name val="HGPｺﾞｼｯｸM"/>
      <family val="3"/>
      <charset val="128"/>
      <scheme val="minor"/>
    </font>
    <font>
      <sz val="11"/>
      <color theme="5" tint="-0.499984740745262"/>
      <name val="HGPｺﾞｼｯｸM"/>
      <family val="3"/>
      <charset val="128"/>
      <scheme val="minor"/>
    </font>
    <font>
      <b/>
      <sz val="16"/>
      <color theme="5" tint="-0.499984740745262"/>
      <name val="HGPｺﾞｼｯｸM"/>
      <family val="3"/>
      <charset val="128"/>
      <scheme val="minor"/>
    </font>
    <font>
      <sz val="11"/>
      <name val="HGPｺﾞｼｯｸM"/>
      <family val="2"/>
      <scheme val="minor"/>
    </font>
    <font>
      <sz val="12"/>
      <color rgb="FF006600"/>
      <name val="HGPｺﾞｼｯｸM"/>
      <family val="3"/>
      <charset val="128"/>
      <scheme val="minor"/>
    </font>
    <font>
      <sz val="12"/>
      <color theme="8" tint="-0.499984740745262"/>
      <name val="HGPｺﾞｼｯｸM"/>
      <family val="3"/>
      <charset val="128"/>
      <scheme val="minor"/>
    </font>
    <font>
      <sz val="12"/>
      <color theme="5" tint="-0.499984740745262"/>
      <name val="HGPｺﾞｼｯｸM"/>
      <family val="3"/>
      <charset val="128"/>
      <scheme val="minor"/>
    </font>
    <font>
      <b/>
      <sz val="16"/>
      <color rgb="FFFF3300"/>
      <name val="HGPｺﾞｼｯｸM"/>
      <family val="3"/>
      <charset val="128"/>
      <scheme val="minor"/>
    </font>
    <font>
      <sz val="11"/>
      <color rgb="FFFF0000"/>
      <name val="HGPｺﾞｼｯｸM"/>
      <family val="2"/>
      <scheme val="minor"/>
    </font>
    <font>
      <sz val="6"/>
      <color indexed="63"/>
      <name val="HGPｺﾞｼｯｸM"/>
      <family val="3"/>
      <charset val="128"/>
    </font>
    <font>
      <sz val="8"/>
      <color theme="1"/>
      <name val="HGPｺﾞｼｯｸM"/>
      <family val="2"/>
      <scheme val="minor"/>
    </font>
    <font>
      <b/>
      <sz val="14"/>
      <color rgb="FFFF0066"/>
      <name val="HGPｺﾞｼｯｸM"/>
      <family val="3"/>
      <charset val="128"/>
      <scheme val="minor"/>
    </font>
    <font>
      <b/>
      <sz val="14"/>
      <color rgb="FFFF0000"/>
      <name val="HGPｺﾞｼｯｸM"/>
      <family val="3"/>
      <charset val="128"/>
      <scheme val="minor"/>
    </font>
    <font>
      <b/>
      <sz val="14"/>
      <color rgb="FF006600"/>
      <name val="HGPｺﾞｼｯｸM"/>
      <family val="3"/>
      <charset val="128"/>
      <scheme val="minor"/>
    </font>
    <font>
      <sz val="14"/>
      <color rgb="FF006600"/>
      <name val="HGPｺﾞｼｯｸM"/>
      <family val="3"/>
      <charset val="128"/>
      <scheme val="minor"/>
    </font>
    <font>
      <sz val="14"/>
      <color rgb="FF0033CC"/>
      <name val="HGPｺﾞｼｯｸM"/>
      <family val="2"/>
      <scheme val="minor"/>
    </font>
    <font>
      <sz val="14"/>
      <color rgb="FF0033CC"/>
      <name val="HGPｺﾞｼｯｸM"/>
      <family val="3"/>
      <charset val="128"/>
      <scheme val="minor"/>
    </font>
    <font>
      <sz val="24"/>
      <color rgb="FF0033CC"/>
      <name val="HGPｺﾞｼｯｸM"/>
      <family val="3"/>
      <charset val="128"/>
      <scheme val="minor"/>
    </font>
    <font>
      <sz val="11"/>
      <color rgb="FF0033CC"/>
      <name val="HGPｺﾞｼｯｸM"/>
      <family val="2"/>
      <scheme val="minor"/>
    </font>
    <font>
      <b/>
      <sz val="10"/>
      <color theme="0"/>
      <name val="HGPｺﾞｼｯｸM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C5A3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33CC"/>
      </left>
      <right/>
      <top style="medium">
        <color rgb="FF0033CC"/>
      </top>
      <bottom style="medium">
        <color rgb="FF0033CC"/>
      </bottom>
      <diagonal/>
    </border>
    <border>
      <left/>
      <right/>
      <top style="medium">
        <color rgb="FF0033CC"/>
      </top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/>
      <right/>
      <top/>
      <bottom style="medium">
        <color rgb="FF0033CC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622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12" fillId="0" borderId="22" xfId="1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left" vertical="center"/>
    </xf>
    <xf numFmtId="176" fontId="12" fillId="0" borderId="12" xfId="1" applyNumberFormat="1" applyFont="1" applyFill="1" applyBorder="1" applyAlignment="1">
      <alignment horizontal="right" vertical="center"/>
    </xf>
    <xf numFmtId="177" fontId="8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horizontal="left" vertical="center" shrinkToFit="1"/>
    </xf>
    <xf numFmtId="38" fontId="12" fillId="0" borderId="2" xfId="1" applyFont="1" applyFill="1" applyBorder="1" applyAlignment="1">
      <alignment horizontal="left" vertical="center" shrinkToFit="1"/>
    </xf>
    <xf numFmtId="177" fontId="8" fillId="0" borderId="23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9" xfId="1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38" fontId="14" fillId="0" borderId="25" xfId="1" applyFont="1" applyFill="1" applyBorder="1" applyAlignment="1">
      <alignment horizontal="left" vertical="center" shrinkToFit="1"/>
    </xf>
    <xf numFmtId="38" fontId="13" fillId="0" borderId="0" xfId="1" applyFont="1" applyFill="1" applyBorder="1" applyAlignment="1">
      <alignment horizontal="left" vertical="center" shrinkToFit="1"/>
    </xf>
    <xf numFmtId="177" fontId="12" fillId="0" borderId="12" xfId="1" applyNumberFormat="1" applyFont="1" applyFill="1" applyBorder="1" applyAlignment="1">
      <alignment horizontal="right" vertical="center"/>
    </xf>
    <xf numFmtId="177" fontId="12" fillId="0" borderId="13" xfId="1" applyNumberFormat="1" applyFont="1" applyFill="1" applyBorder="1" applyAlignment="1">
      <alignment horizontal="right" vertical="center"/>
    </xf>
    <xf numFmtId="177" fontId="12" fillId="0" borderId="14" xfId="1" applyNumberFormat="1" applyFont="1" applyFill="1" applyBorder="1" applyAlignment="1">
      <alignment horizontal="right" vertical="center"/>
    </xf>
    <xf numFmtId="177" fontId="12" fillId="0" borderId="26" xfId="1" applyNumberFormat="1" applyFont="1" applyFill="1" applyBorder="1" applyAlignment="1">
      <alignment horizontal="right" vertical="center"/>
    </xf>
    <xf numFmtId="177" fontId="12" fillId="0" borderId="27" xfId="1" applyNumberFormat="1" applyFont="1" applyFill="1" applyBorder="1" applyAlignment="1">
      <alignment horizontal="right" vertical="center"/>
    </xf>
    <xf numFmtId="38" fontId="14" fillId="0" borderId="25" xfId="1" applyFont="1" applyFill="1" applyBorder="1" applyAlignment="1" applyProtection="1">
      <alignment horizontal="left" vertical="center" shrinkToFit="1"/>
    </xf>
    <xf numFmtId="38" fontId="13" fillId="0" borderId="0" xfId="1" applyFont="1" applyFill="1" applyBorder="1" applyAlignment="1" applyProtection="1">
      <alignment horizontal="left" vertical="center" shrinkToFit="1"/>
    </xf>
    <xf numFmtId="38" fontId="14" fillId="0" borderId="28" xfId="1" applyFont="1" applyFill="1" applyBorder="1" applyAlignment="1">
      <alignment horizontal="left" vertical="center" shrinkToFit="1"/>
    </xf>
    <xf numFmtId="38" fontId="13" fillId="0" borderId="29" xfId="1" applyFont="1" applyFill="1" applyBorder="1" applyAlignment="1">
      <alignment horizontal="left" vertical="center" shrinkToFit="1"/>
    </xf>
    <xf numFmtId="177" fontId="12" fillId="0" borderId="17" xfId="1" applyNumberFormat="1" applyFont="1" applyFill="1" applyBorder="1" applyAlignment="1">
      <alignment horizontal="right" vertical="center"/>
    </xf>
    <xf numFmtId="177" fontId="12" fillId="0" borderId="18" xfId="1" applyNumberFormat="1" applyFont="1" applyFill="1" applyBorder="1" applyAlignment="1">
      <alignment horizontal="right" vertical="center"/>
    </xf>
    <xf numFmtId="177" fontId="12" fillId="0" borderId="19" xfId="1" applyNumberFormat="1" applyFont="1" applyFill="1" applyBorder="1" applyAlignment="1">
      <alignment horizontal="right" vertical="center"/>
    </xf>
    <xf numFmtId="177" fontId="12" fillId="0" borderId="20" xfId="1" applyNumberFormat="1" applyFont="1" applyFill="1" applyBorder="1" applyAlignment="1">
      <alignment horizontal="right" vertical="center"/>
    </xf>
    <xf numFmtId="177" fontId="12" fillId="0" borderId="21" xfId="1" applyNumberFormat="1" applyFont="1" applyFill="1" applyBorder="1" applyAlignment="1">
      <alignment horizontal="right" vertical="center"/>
    </xf>
    <xf numFmtId="179" fontId="12" fillId="0" borderId="12" xfId="1" applyNumberFormat="1" applyFont="1" applyFill="1" applyBorder="1" applyAlignment="1">
      <alignment horizontal="right" vertical="center"/>
    </xf>
    <xf numFmtId="179" fontId="12" fillId="0" borderId="26" xfId="1" applyNumberFormat="1" applyFont="1" applyFill="1" applyBorder="1" applyAlignment="1">
      <alignment horizontal="right" vertical="center"/>
    </xf>
    <xf numFmtId="179" fontId="12" fillId="0" borderId="13" xfId="1" applyNumberFormat="1" applyFont="1" applyFill="1" applyBorder="1" applyAlignment="1">
      <alignment horizontal="right" vertical="center"/>
    </xf>
    <xf numFmtId="179" fontId="12" fillId="0" borderId="27" xfId="1" applyNumberFormat="1" applyFont="1" applyFill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8" fontId="12" fillId="0" borderId="18" xfId="1" applyFont="1" applyFill="1" applyBorder="1" applyAlignment="1">
      <alignment horizontal="right" vertical="center"/>
    </xf>
    <xf numFmtId="38" fontId="12" fillId="0" borderId="19" xfId="1" applyFont="1" applyFill="1" applyBorder="1" applyAlignment="1">
      <alignment horizontal="right" vertical="center"/>
    </xf>
    <xf numFmtId="38" fontId="12" fillId="0" borderId="20" xfId="1" applyFont="1" applyFill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indent="1" shrinkToFit="1"/>
    </xf>
    <xf numFmtId="0" fontId="3" fillId="0" borderId="2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13" xfId="0" applyNumberFormat="1" applyFont="1" applyFill="1" applyBorder="1" applyAlignment="1">
      <alignment horizontal="center" vertical="center"/>
    </xf>
    <xf numFmtId="14" fontId="8" fillId="0" borderId="27" xfId="0" applyNumberFormat="1" applyFont="1" applyFill="1" applyBorder="1" applyAlignment="1">
      <alignment horizontal="center" vertical="center"/>
    </xf>
    <xf numFmtId="14" fontId="8" fillId="0" borderId="34" xfId="0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1" fontId="12" fillId="0" borderId="23" xfId="1" applyNumberFormat="1" applyFont="1" applyFill="1" applyBorder="1" applyAlignment="1">
      <alignment horizontal="right" vertical="center"/>
    </xf>
    <xf numFmtId="181" fontId="12" fillId="0" borderId="10" xfId="1" applyNumberFormat="1" applyFont="1" applyFill="1" applyBorder="1" applyAlignment="1">
      <alignment horizontal="right" vertical="center"/>
    </xf>
    <xf numFmtId="181" fontId="12" fillId="0" borderId="11" xfId="1" applyNumberFormat="1" applyFont="1" applyFill="1" applyBorder="1" applyAlignment="1">
      <alignment horizontal="right" vertical="center"/>
    </xf>
    <xf numFmtId="181" fontId="12" fillId="0" borderId="39" xfId="1" applyNumberFormat="1" applyFont="1" applyFill="1" applyBorder="1" applyAlignment="1">
      <alignment horizontal="right" vertical="center"/>
    </xf>
    <xf numFmtId="180" fontId="12" fillId="0" borderId="6" xfId="1" applyNumberFormat="1" applyFont="1" applyFill="1" applyBorder="1" applyAlignment="1">
      <alignment horizontal="right" vertical="center"/>
    </xf>
    <xf numFmtId="180" fontId="12" fillId="0" borderId="15" xfId="1" applyNumberFormat="1" applyFont="1" applyFill="1" applyBorder="1" applyAlignment="1">
      <alignment horizontal="right" vertical="center"/>
    </xf>
    <xf numFmtId="180" fontId="12" fillId="0" borderId="7" xfId="1" applyNumberFormat="1" applyFont="1" applyFill="1" applyBorder="1" applyAlignment="1">
      <alignment horizontal="right" vertical="center"/>
    </xf>
    <xf numFmtId="180" fontId="12" fillId="0" borderId="33" xfId="1" applyNumberFormat="1" applyFont="1" applyFill="1" applyBorder="1" applyAlignment="1">
      <alignment horizontal="right" vertical="center"/>
    </xf>
    <xf numFmtId="180" fontId="12" fillId="0" borderId="32" xfId="1" applyNumberFormat="1" applyFont="1" applyFill="1" applyBorder="1" applyAlignment="1">
      <alignment horizontal="right" vertical="center"/>
    </xf>
    <xf numFmtId="180" fontId="8" fillId="0" borderId="23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24" xfId="1" applyNumberFormat="1" applyFont="1" applyFill="1" applyBorder="1" applyAlignment="1">
      <alignment horizontal="right" vertical="center"/>
    </xf>
    <xf numFmtId="181" fontId="8" fillId="0" borderId="23" xfId="1" applyNumberFormat="1" applyFont="1" applyFill="1" applyBorder="1" applyAlignment="1">
      <alignment horizontal="right" vertical="center"/>
    </xf>
    <xf numFmtId="181" fontId="8" fillId="0" borderId="10" xfId="1" applyNumberFormat="1" applyFont="1" applyFill="1" applyBorder="1" applyAlignment="1">
      <alignment horizontal="right" vertical="center"/>
    </xf>
    <xf numFmtId="181" fontId="8" fillId="0" borderId="11" xfId="1" applyNumberFormat="1" applyFont="1" applyFill="1" applyBorder="1" applyAlignment="1">
      <alignment horizontal="right" vertical="center"/>
    </xf>
    <xf numFmtId="181" fontId="8" fillId="0" borderId="39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12" fillId="0" borderId="12" xfId="1" applyNumberFormat="1" applyFont="1" applyFill="1" applyBorder="1" applyAlignment="1">
      <alignment horizontal="right" vertical="center"/>
    </xf>
    <xf numFmtId="180" fontId="12" fillId="0" borderId="13" xfId="1" applyNumberFormat="1" applyFont="1" applyFill="1" applyBorder="1" applyAlignment="1">
      <alignment horizontal="right" vertical="center"/>
    </xf>
    <xf numFmtId="180" fontId="12" fillId="0" borderId="27" xfId="1" applyNumberFormat="1" applyFont="1" applyFill="1" applyBorder="1" applyAlignment="1">
      <alignment horizontal="right" vertical="center"/>
    </xf>
    <xf numFmtId="180" fontId="12" fillId="0" borderId="14" xfId="1" applyNumberFormat="1" applyFont="1" applyFill="1" applyBorder="1" applyAlignment="1">
      <alignment horizontal="right" vertical="center"/>
    </xf>
    <xf numFmtId="180" fontId="12" fillId="0" borderId="26" xfId="1" applyNumberFormat="1" applyFont="1" applyFill="1" applyBorder="1" applyAlignment="1">
      <alignment horizontal="right" vertical="center"/>
    </xf>
    <xf numFmtId="181" fontId="12" fillId="0" borderId="12" xfId="1" applyNumberFormat="1" applyFont="1" applyFill="1" applyBorder="1" applyAlignment="1">
      <alignment horizontal="right" vertical="center"/>
    </xf>
    <xf numFmtId="181" fontId="12" fillId="0" borderId="13" xfId="1" applyNumberFormat="1" applyFont="1" applyFill="1" applyBorder="1" applyAlignment="1">
      <alignment horizontal="right" vertical="center"/>
    </xf>
    <xf numFmtId="181" fontId="12" fillId="0" borderId="27" xfId="1" applyNumberFormat="1" applyFont="1" applyFill="1" applyBorder="1" applyAlignment="1">
      <alignment horizontal="right" vertical="center"/>
    </xf>
    <xf numFmtId="181" fontId="12" fillId="0" borderId="34" xfId="1" applyNumberFormat="1" applyFont="1" applyFill="1" applyBorder="1" applyAlignment="1">
      <alignment horizontal="right" vertical="center"/>
    </xf>
    <xf numFmtId="180" fontId="12" fillId="0" borderId="37" xfId="1" applyNumberFormat="1" applyFont="1" applyFill="1" applyBorder="1" applyAlignment="1">
      <alignment horizontal="right" vertical="center"/>
    </xf>
    <xf numFmtId="180" fontId="12" fillId="0" borderId="36" xfId="1" applyNumberFormat="1" applyFont="1" applyFill="1" applyBorder="1" applyAlignment="1">
      <alignment horizontal="right" vertical="center"/>
    </xf>
    <xf numFmtId="180" fontId="12" fillId="0" borderId="20" xfId="1" applyNumberFormat="1" applyFont="1" applyFill="1" applyBorder="1" applyAlignment="1">
      <alignment horizontal="right" vertical="center"/>
    </xf>
    <xf numFmtId="180" fontId="12" fillId="0" borderId="21" xfId="1" applyNumberFormat="1" applyFont="1" applyFill="1" applyBorder="1" applyAlignment="1">
      <alignment horizontal="right" vertical="center"/>
    </xf>
    <xf numFmtId="181" fontId="12" fillId="0" borderId="17" xfId="1" applyNumberFormat="1" applyFont="1" applyFill="1" applyBorder="1" applyAlignment="1">
      <alignment horizontal="right" vertical="center"/>
    </xf>
    <xf numFmtId="181" fontId="12" fillId="0" borderId="18" xfId="1" applyNumberFormat="1" applyFont="1" applyFill="1" applyBorder="1" applyAlignment="1">
      <alignment horizontal="right" vertical="center"/>
    </xf>
    <xf numFmtId="181" fontId="12" fillId="0" borderId="21" xfId="1" applyNumberFormat="1" applyFont="1" applyFill="1" applyBorder="1" applyAlignment="1">
      <alignment horizontal="right" vertical="center"/>
    </xf>
    <xf numFmtId="181" fontId="12" fillId="0" borderId="40" xfId="1" applyNumberFormat="1" applyFont="1" applyFill="1" applyBorder="1" applyAlignment="1">
      <alignment horizontal="right" vertical="center"/>
    </xf>
    <xf numFmtId="180" fontId="12" fillId="0" borderId="17" xfId="1" applyNumberFormat="1" applyFont="1" applyFill="1" applyBorder="1" applyAlignment="1">
      <alignment horizontal="right" vertical="center"/>
    </xf>
    <xf numFmtId="180" fontId="12" fillId="0" borderId="18" xfId="1" applyNumberFormat="1" applyFont="1" applyFill="1" applyBorder="1" applyAlignment="1">
      <alignment horizontal="right" vertical="center"/>
    </xf>
    <xf numFmtId="180" fontId="12" fillId="0" borderId="38" xfId="1" applyNumberFormat="1" applyFont="1" applyFill="1" applyBorder="1" applyAlignment="1">
      <alignment horizontal="right" vertical="center"/>
    </xf>
    <xf numFmtId="180" fontId="12" fillId="0" borderId="41" xfId="1" applyNumberFormat="1" applyFont="1" applyFill="1" applyBorder="1" applyAlignment="1">
      <alignment horizontal="right" vertical="center"/>
    </xf>
    <xf numFmtId="182" fontId="12" fillId="0" borderId="17" xfId="1" applyNumberFormat="1" applyFont="1" applyFill="1" applyBorder="1" applyAlignment="1">
      <alignment horizontal="right" vertical="center"/>
    </xf>
    <xf numFmtId="182" fontId="12" fillId="0" borderId="18" xfId="1" applyNumberFormat="1" applyFont="1" applyFill="1" applyBorder="1" applyAlignment="1">
      <alignment horizontal="right" vertical="center"/>
    </xf>
    <xf numFmtId="182" fontId="12" fillId="0" borderId="21" xfId="1" applyNumberFormat="1" applyFont="1" applyFill="1" applyBorder="1" applyAlignment="1">
      <alignment horizontal="right" vertical="center"/>
    </xf>
    <xf numFmtId="182" fontId="12" fillId="0" borderId="19" xfId="1" applyNumberFormat="1" applyFont="1" applyFill="1" applyBorder="1" applyAlignment="1">
      <alignment horizontal="right" vertical="center"/>
    </xf>
    <xf numFmtId="38" fontId="12" fillId="0" borderId="40" xfId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 shrinkToFit="1"/>
    </xf>
    <xf numFmtId="180" fontId="8" fillId="0" borderId="7" xfId="1" applyNumberFormat="1" applyFont="1" applyFill="1" applyBorder="1" applyAlignment="1">
      <alignment horizontal="right" vertical="center" shrinkToFit="1"/>
    </xf>
    <xf numFmtId="180" fontId="8" fillId="0" borderId="33" xfId="1" applyNumberFormat="1" applyFont="1" applyFill="1" applyBorder="1" applyAlignment="1">
      <alignment horizontal="right" vertical="center" shrinkToFit="1"/>
    </xf>
    <xf numFmtId="181" fontId="8" fillId="0" borderId="6" xfId="1" applyNumberFormat="1" applyFont="1" applyFill="1" applyBorder="1" applyAlignment="1">
      <alignment horizontal="right" vertical="center" shrinkToFit="1"/>
    </xf>
    <xf numFmtId="181" fontId="8" fillId="0" borderId="16" xfId="1" applyNumberFormat="1" applyFont="1" applyFill="1" applyBorder="1" applyAlignment="1">
      <alignment horizontal="right" vertical="center" shrinkToFit="1"/>
    </xf>
    <xf numFmtId="180" fontId="8" fillId="0" borderId="32" xfId="1" applyNumberFormat="1" applyFont="1" applyFill="1" applyBorder="1" applyAlignment="1">
      <alignment horizontal="right" vertical="center" shrinkToFit="1"/>
    </xf>
    <xf numFmtId="185" fontId="8" fillId="0" borderId="6" xfId="1" applyNumberFormat="1" applyFont="1" applyFill="1" applyBorder="1" applyAlignment="1">
      <alignment horizontal="left" vertical="center" shrinkToFit="1"/>
    </xf>
    <xf numFmtId="180" fontId="8" fillId="0" borderId="42" xfId="1" applyNumberFormat="1" applyFont="1" applyFill="1" applyBorder="1" applyAlignment="1">
      <alignment horizontal="right" vertical="center" shrinkToFit="1"/>
    </xf>
    <xf numFmtId="185" fontId="8" fillId="0" borderId="22" xfId="1" applyNumberFormat="1" applyFont="1" applyFill="1" applyBorder="1" applyAlignment="1">
      <alignment horizontal="left" vertical="center" shrinkToFit="1"/>
    </xf>
    <xf numFmtId="180" fontId="8" fillId="0" borderId="16" xfId="1" applyNumberFormat="1" applyFont="1" applyFill="1" applyBorder="1" applyAlignment="1">
      <alignment horizontal="right" vertical="center" shrinkToFit="1"/>
    </xf>
    <xf numFmtId="185" fontId="8" fillId="0" borderId="49" xfId="1" applyNumberFormat="1" applyFont="1" applyFill="1" applyBorder="1" applyAlignment="1">
      <alignment horizontal="left" vertical="center" shrinkToFit="1"/>
    </xf>
    <xf numFmtId="178" fontId="8" fillId="0" borderId="33" xfId="1" applyNumberFormat="1" applyFont="1" applyFill="1" applyBorder="1" applyAlignment="1">
      <alignment horizontal="left" vertical="center" shrinkToFit="1"/>
    </xf>
    <xf numFmtId="180" fontId="8" fillId="0" borderId="9" xfId="1" applyNumberFormat="1" applyFont="1" applyFill="1" applyBorder="1" applyAlignment="1">
      <alignment horizontal="right" vertical="center" shrinkToFit="1"/>
    </xf>
    <xf numFmtId="180" fontId="8" fillId="0" borderId="10" xfId="1" applyNumberFormat="1" applyFont="1" applyFill="1" applyBorder="1" applyAlignment="1">
      <alignment horizontal="right" vertical="center" shrinkToFit="1"/>
    </xf>
    <xf numFmtId="180" fontId="8" fillId="0" borderId="4" xfId="1" applyNumberFormat="1" applyFont="1" applyFill="1" applyBorder="1" applyAlignment="1">
      <alignment horizontal="right" vertical="center" shrinkToFit="1"/>
    </xf>
    <xf numFmtId="181" fontId="8" fillId="0" borderId="23" xfId="1" applyNumberFormat="1" applyFont="1" applyFill="1" applyBorder="1" applyAlignment="1">
      <alignment horizontal="right" vertical="center" shrinkToFit="1"/>
    </xf>
    <xf numFmtId="181" fontId="8" fillId="0" borderId="11" xfId="1" applyNumberFormat="1" applyFont="1" applyFill="1" applyBorder="1" applyAlignment="1">
      <alignment horizontal="right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5" fontId="8" fillId="0" borderId="23" xfId="1" applyNumberFormat="1" applyFont="1" applyFill="1" applyBorder="1" applyAlignment="1">
      <alignment horizontal="left" vertical="center" shrinkToFit="1"/>
    </xf>
    <xf numFmtId="180" fontId="8" fillId="0" borderId="50" xfId="1" applyNumberFormat="1" applyFont="1" applyFill="1" applyBorder="1" applyAlignment="1">
      <alignment horizontal="right" vertical="center" shrinkToFit="1"/>
    </xf>
    <xf numFmtId="185" fontId="8" fillId="0" borderId="1" xfId="1" applyNumberFormat="1" applyFont="1" applyFill="1" applyBorder="1" applyAlignment="1">
      <alignment horizontal="left" vertical="center" shrinkToFit="1"/>
    </xf>
    <xf numFmtId="180" fontId="8" fillId="0" borderId="11" xfId="1" applyNumberFormat="1" applyFont="1" applyFill="1" applyBorder="1" applyAlignment="1">
      <alignment horizontal="right" vertical="center" shrinkToFit="1"/>
    </xf>
    <xf numFmtId="185" fontId="8" fillId="0" borderId="2" xfId="1" applyNumberFormat="1" applyFont="1" applyFill="1" applyBorder="1" applyAlignment="1">
      <alignment horizontal="left" vertical="center" shrinkToFit="1"/>
    </xf>
    <xf numFmtId="178" fontId="8" fillId="0" borderId="4" xfId="1" applyNumberFormat="1" applyFont="1" applyFill="1" applyBorder="1" applyAlignment="1">
      <alignment horizontal="left" vertical="center" shrinkToFit="1"/>
    </xf>
    <xf numFmtId="185" fontId="12" fillId="0" borderId="12" xfId="1" applyNumberFormat="1" applyFont="1" applyFill="1" applyBorder="1" applyAlignment="1">
      <alignment horizontal="left" vertical="center" shrinkToFit="1"/>
    </xf>
    <xf numFmtId="180" fontId="12" fillId="0" borderId="51" xfId="1" applyNumberFormat="1" applyFont="1" applyFill="1" applyBorder="1" applyAlignment="1">
      <alignment horizontal="right" vertical="center"/>
    </xf>
    <xf numFmtId="185" fontId="12" fillId="0" borderId="25" xfId="1" applyNumberFormat="1" applyFont="1" applyFill="1" applyBorder="1" applyAlignment="1">
      <alignment horizontal="left" vertical="center" shrinkToFit="1"/>
    </xf>
    <xf numFmtId="185" fontId="12" fillId="0" borderId="0" xfId="1" applyNumberFormat="1" applyFont="1" applyFill="1" applyBorder="1" applyAlignment="1">
      <alignment horizontal="left" vertical="center" shrinkToFit="1"/>
    </xf>
    <xf numFmtId="178" fontId="12" fillId="0" borderId="37" xfId="1" applyNumberFormat="1" applyFont="1" applyFill="1" applyBorder="1" applyAlignment="1">
      <alignment horizontal="left" vertical="center" shrinkToFit="1"/>
    </xf>
    <xf numFmtId="180" fontId="14" fillId="0" borderId="26" xfId="1" applyNumberFormat="1" applyFont="1" applyFill="1" applyBorder="1" applyAlignment="1">
      <alignment horizontal="right" vertical="center"/>
    </xf>
    <xf numFmtId="180" fontId="14" fillId="0" borderId="13" xfId="1" applyNumberFormat="1" applyFont="1" applyFill="1" applyBorder="1" applyAlignment="1">
      <alignment horizontal="right" vertical="center"/>
    </xf>
    <xf numFmtId="180" fontId="14" fillId="0" borderId="37" xfId="1" applyNumberFormat="1" applyFont="1" applyFill="1" applyBorder="1" applyAlignment="1">
      <alignment horizontal="right" vertical="center"/>
    </xf>
    <xf numFmtId="181" fontId="14" fillId="0" borderId="12" xfId="1" applyNumberFormat="1" applyFont="1" applyFill="1" applyBorder="1" applyAlignment="1">
      <alignment horizontal="right" vertical="center"/>
    </xf>
    <xf numFmtId="181" fontId="14" fillId="0" borderId="27" xfId="1" applyNumberFormat="1" applyFont="1" applyFill="1" applyBorder="1" applyAlignment="1">
      <alignment horizontal="right" vertical="center"/>
    </xf>
    <xf numFmtId="180" fontId="14" fillId="0" borderId="36" xfId="1" applyNumberFormat="1" applyFont="1" applyFill="1" applyBorder="1" applyAlignment="1">
      <alignment horizontal="right" vertical="center"/>
    </xf>
    <xf numFmtId="185" fontId="14" fillId="0" borderId="12" xfId="1" applyNumberFormat="1" applyFont="1" applyFill="1" applyBorder="1" applyAlignment="1">
      <alignment horizontal="left" vertical="center" shrinkToFit="1"/>
    </xf>
    <xf numFmtId="180" fontId="14" fillId="0" borderId="51" xfId="1" applyNumberFormat="1" applyFont="1" applyFill="1" applyBorder="1" applyAlignment="1">
      <alignment horizontal="right" vertical="center"/>
    </xf>
    <xf numFmtId="185" fontId="14" fillId="0" borderId="25" xfId="1" applyNumberFormat="1" applyFont="1" applyFill="1" applyBorder="1" applyAlignment="1">
      <alignment horizontal="left" vertical="center" shrinkToFit="1"/>
    </xf>
    <xf numFmtId="180" fontId="14" fillId="0" borderId="27" xfId="1" applyNumberFormat="1" applyFont="1" applyFill="1" applyBorder="1" applyAlignment="1">
      <alignment horizontal="right" vertical="center"/>
    </xf>
    <xf numFmtId="185" fontId="14" fillId="0" borderId="0" xfId="1" applyNumberFormat="1" applyFont="1" applyFill="1" applyBorder="1" applyAlignment="1">
      <alignment horizontal="left" vertical="center" shrinkToFit="1"/>
    </xf>
    <xf numFmtId="178" fontId="14" fillId="0" borderId="37" xfId="1" applyNumberFormat="1" applyFont="1" applyFill="1" applyBorder="1" applyAlignment="1">
      <alignment horizontal="left" vertical="center" shrinkToFit="1"/>
    </xf>
    <xf numFmtId="180" fontId="8" fillId="0" borderId="50" xfId="1" applyNumberFormat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right" vertical="center"/>
    </xf>
    <xf numFmtId="38" fontId="14" fillId="0" borderId="18" xfId="1" applyFont="1" applyFill="1" applyBorder="1" applyAlignment="1">
      <alignment horizontal="right" vertical="center"/>
    </xf>
    <xf numFmtId="38" fontId="14" fillId="0" borderId="38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21" xfId="1" applyFont="1" applyFill="1" applyBorder="1" applyAlignment="1">
      <alignment horizontal="right" vertical="center"/>
    </xf>
    <xf numFmtId="38" fontId="14" fillId="0" borderId="41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left" vertical="center" shrinkToFit="1"/>
    </xf>
    <xf numFmtId="178" fontId="14" fillId="0" borderId="52" xfId="1" applyNumberFormat="1" applyFont="1" applyFill="1" applyBorder="1" applyAlignment="1">
      <alignment horizontal="right" vertical="center"/>
    </xf>
    <xf numFmtId="178" fontId="14" fillId="0" borderId="21" xfId="1" applyNumberFormat="1" applyFont="1" applyFill="1" applyBorder="1" applyAlignment="1">
      <alignment horizontal="right" vertical="center"/>
    </xf>
    <xf numFmtId="38" fontId="14" fillId="0" borderId="29" xfId="1" applyFont="1" applyFill="1" applyBorder="1" applyAlignment="1">
      <alignment horizontal="left" vertical="center" shrinkToFit="1"/>
    </xf>
    <xf numFmtId="178" fontId="14" fillId="0" borderId="38" xfId="1" applyNumberFormat="1" applyFont="1" applyFill="1" applyBorder="1" applyAlignment="1">
      <alignment horizontal="left" vertical="center" shrinkToFit="1"/>
    </xf>
    <xf numFmtId="185" fontId="8" fillId="0" borderId="6" xfId="1" applyNumberFormat="1" applyFont="1" applyFill="1" applyBorder="1" applyAlignment="1">
      <alignment horizontal="left" vertical="center"/>
    </xf>
    <xf numFmtId="185" fontId="8" fillId="0" borderId="16" xfId="1" applyNumberFormat="1" applyFont="1" applyFill="1" applyBorder="1" applyAlignment="1">
      <alignment horizontal="right" vertical="center"/>
    </xf>
    <xf numFmtId="185" fontId="8" fillId="0" borderId="33" xfId="1" applyNumberFormat="1" applyFont="1" applyFill="1" applyBorder="1" applyAlignment="1">
      <alignment horizontal="right" vertical="center"/>
    </xf>
    <xf numFmtId="185" fontId="8" fillId="0" borderId="15" xfId="1" applyNumberFormat="1" applyFont="1" applyFill="1" applyBorder="1" applyAlignment="1">
      <alignment horizontal="left" vertical="center"/>
    </xf>
    <xf numFmtId="180" fontId="8" fillId="0" borderId="32" xfId="1" applyNumberFormat="1" applyFont="1" applyFill="1" applyBorder="1" applyAlignment="1">
      <alignment horizontal="right" vertical="center"/>
    </xf>
    <xf numFmtId="185" fontId="8" fillId="0" borderId="23" xfId="1" applyNumberFormat="1" applyFont="1" applyFill="1" applyBorder="1" applyAlignment="1">
      <alignment horizontal="left" vertical="center"/>
    </xf>
    <xf numFmtId="185" fontId="8" fillId="0" borderId="11" xfId="1" applyNumberFormat="1" applyFont="1" applyFill="1" applyBorder="1" applyAlignment="1">
      <alignment horizontal="right" vertical="center"/>
    </xf>
    <xf numFmtId="185" fontId="8" fillId="0" borderId="4" xfId="1" applyNumberFormat="1" applyFont="1" applyFill="1" applyBorder="1" applyAlignment="1">
      <alignment horizontal="right" vertical="center"/>
    </xf>
    <xf numFmtId="185" fontId="8" fillId="0" borderId="9" xfId="1" applyNumberFormat="1" applyFont="1" applyFill="1" applyBorder="1" applyAlignment="1">
      <alignment horizontal="left" vertical="center"/>
    </xf>
    <xf numFmtId="185" fontId="12" fillId="0" borderId="12" xfId="1" applyNumberFormat="1" applyFont="1" applyFill="1" applyBorder="1" applyAlignment="1">
      <alignment horizontal="left" vertical="center"/>
    </xf>
    <xf numFmtId="185" fontId="12" fillId="0" borderId="27" xfId="1" applyNumberFormat="1" applyFont="1" applyFill="1" applyBorder="1" applyAlignment="1">
      <alignment horizontal="right" vertical="center"/>
    </xf>
    <xf numFmtId="185" fontId="12" fillId="0" borderId="37" xfId="1" applyNumberFormat="1" applyFont="1" applyFill="1" applyBorder="1" applyAlignment="1">
      <alignment horizontal="right" vertical="center"/>
    </xf>
    <xf numFmtId="185" fontId="12" fillId="0" borderId="26" xfId="1" applyNumberFormat="1" applyFont="1" applyFill="1" applyBorder="1" applyAlignment="1">
      <alignment horizontal="left" vertical="center"/>
    </xf>
    <xf numFmtId="185" fontId="14" fillId="0" borderId="12" xfId="1" applyNumberFormat="1" applyFont="1" applyFill="1" applyBorder="1" applyAlignment="1">
      <alignment horizontal="left" vertical="center"/>
    </xf>
    <xf numFmtId="185" fontId="14" fillId="0" borderId="27" xfId="1" applyNumberFormat="1" applyFont="1" applyFill="1" applyBorder="1" applyAlignment="1">
      <alignment horizontal="right" vertical="center"/>
    </xf>
    <xf numFmtId="185" fontId="14" fillId="0" borderId="37" xfId="1" applyNumberFormat="1" applyFont="1" applyFill="1" applyBorder="1" applyAlignment="1">
      <alignment horizontal="right" vertical="center"/>
    </xf>
    <xf numFmtId="185" fontId="14" fillId="0" borderId="26" xfId="1" applyNumberFormat="1" applyFont="1" applyFill="1" applyBorder="1" applyAlignment="1">
      <alignment horizontal="left" vertical="center"/>
    </xf>
    <xf numFmtId="180" fontId="14" fillId="0" borderId="12" xfId="1" applyNumberFormat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left" vertical="center"/>
    </xf>
    <xf numFmtId="38" fontId="14" fillId="0" borderId="20" xfId="1" applyFont="1" applyFill="1" applyBorder="1" applyAlignment="1">
      <alignment horizontal="left" vertical="center"/>
    </xf>
    <xf numFmtId="178" fontId="14" fillId="0" borderId="17" xfId="1" applyNumberFormat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8" fontId="14" fillId="0" borderId="41" xfId="1" applyNumberFormat="1" applyFont="1" applyFill="1" applyBorder="1" applyAlignment="1">
      <alignment horizontal="right" vertical="center"/>
    </xf>
    <xf numFmtId="180" fontId="8" fillId="0" borderId="42" xfId="1" applyNumberFormat="1" applyFont="1" applyFill="1" applyBorder="1" applyAlignment="1">
      <alignment horizontal="right" vertical="center"/>
    </xf>
    <xf numFmtId="180" fontId="8" fillId="0" borderId="30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5" fontId="8" fillId="0" borderId="6" xfId="1" applyNumberFormat="1" applyFont="1" applyFill="1" applyBorder="1" applyAlignment="1">
      <alignment horizontal="right" vertical="center"/>
    </xf>
    <xf numFmtId="185" fontId="8" fillId="0" borderId="7" xfId="1" applyNumberFormat="1" applyFont="1" applyFill="1" applyBorder="1" applyAlignment="1">
      <alignment horizontal="right"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50" xfId="1" applyNumberFormat="1" applyFont="1" applyFill="1" applyBorder="1" applyAlignment="1">
      <alignment vertical="center"/>
    </xf>
    <xf numFmtId="180" fontId="8" fillId="0" borderId="39" xfId="1" applyNumberFormat="1" applyFont="1" applyFill="1" applyBorder="1" applyAlignment="1">
      <alignment vertical="center"/>
    </xf>
    <xf numFmtId="180" fontId="8" fillId="0" borderId="9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8" fillId="0" borderId="23" xfId="1" applyNumberFormat="1" applyFont="1" applyFill="1" applyBorder="1" applyAlignment="1">
      <alignment vertical="center"/>
    </xf>
    <xf numFmtId="185" fontId="8" fillId="0" borderId="23" xfId="1" applyNumberFormat="1" applyFont="1" applyFill="1" applyBorder="1" applyAlignment="1">
      <alignment horizontal="right" vertical="center"/>
    </xf>
    <xf numFmtId="185" fontId="8" fillId="0" borderId="10" xfId="1" applyNumberFormat="1" applyFont="1" applyFill="1" applyBorder="1" applyAlignment="1">
      <alignment horizontal="right" vertical="center"/>
    </xf>
    <xf numFmtId="180" fontId="12" fillId="0" borderId="51" xfId="1" applyNumberFormat="1" applyFont="1" applyFill="1" applyBorder="1" applyAlignment="1">
      <alignment vertical="center"/>
    </xf>
    <xf numFmtId="180" fontId="12" fillId="0" borderId="34" xfId="1" applyNumberFormat="1" applyFont="1" applyFill="1" applyBorder="1" applyAlignment="1">
      <alignment vertical="center"/>
    </xf>
    <xf numFmtId="180" fontId="12" fillId="0" borderId="26" xfId="1" applyNumberFormat="1" applyFont="1" applyFill="1" applyBorder="1" applyAlignment="1">
      <alignment vertical="center"/>
    </xf>
    <xf numFmtId="180" fontId="12" fillId="0" borderId="12" xfId="1" applyNumberFormat="1" applyFont="1" applyFill="1" applyBorder="1" applyAlignment="1">
      <alignment vertical="center"/>
    </xf>
    <xf numFmtId="185" fontId="12" fillId="0" borderId="12" xfId="1" applyNumberFormat="1" applyFont="1" applyFill="1" applyBorder="1" applyAlignment="1">
      <alignment horizontal="right" vertical="center"/>
    </xf>
    <xf numFmtId="185" fontId="12" fillId="0" borderId="13" xfId="1" applyNumberFormat="1" applyFont="1" applyFill="1" applyBorder="1" applyAlignment="1">
      <alignment horizontal="right" vertical="center"/>
    </xf>
    <xf numFmtId="180" fontId="14" fillId="0" borderId="13" xfId="1" applyNumberFormat="1" applyFont="1" applyFill="1" applyBorder="1" applyAlignment="1">
      <alignment vertical="center"/>
    </xf>
    <xf numFmtId="180" fontId="14" fillId="0" borderId="51" xfId="1" applyNumberFormat="1" applyFont="1" applyFill="1" applyBorder="1" applyAlignment="1">
      <alignment vertical="center"/>
    </xf>
    <xf numFmtId="180" fontId="14" fillId="0" borderId="34" xfId="1" applyNumberFormat="1" applyFont="1" applyFill="1" applyBorder="1" applyAlignment="1">
      <alignment vertical="center"/>
    </xf>
    <xf numFmtId="180" fontId="14" fillId="0" borderId="26" xfId="1" applyNumberFormat="1" applyFont="1" applyFill="1" applyBorder="1" applyAlignment="1">
      <alignment vertical="center"/>
    </xf>
    <xf numFmtId="180" fontId="14" fillId="0" borderId="27" xfId="1" applyNumberFormat="1" applyFont="1" applyFill="1" applyBorder="1" applyAlignment="1">
      <alignment vertical="center"/>
    </xf>
    <xf numFmtId="180" fontId="14" fillId="0" borderId="12" xfId="1" applyNumberFormat="1" applyFont="1" applyFill="1" applyBorder="1" applyAlignment="1">
      <alignment vertical="center"/>
    </xf>
    <xf numFmtId="180" fontId="14" fillId="0" borderId="14" xfId="1" applyNumberFormat="1" applyFont="1" applyFill="1" applyBorder="1" applyAlignment="1">
      <alignment horizontal="right" vertical="center"/>
    </xf>
    <xf numFmtId="185" fontId="14" fillId="0" borderId="12" xfId="1" applyNumberFormat="1" applyFont="1" applyFill="1" applyBorder="1" applyAlignment="1">
      <alignment horizontal="right" vertical="center"/>
    </xf>
    <xf numFmtId="185" fontId="14" fillId="0" borderId="13" xfId="1" applyNumberFormat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right" vertical="center"/>
    </xf>
    <xf numFmtId="178" fontId="14" fillId="0" borderId="13" xfId="1" applyNumberFormat="1" applyFont="1" applyFill="1" applyBorder="1" applyAlignment="1">
      <alignment vertical="center"/>
    </xf>
    <xf numFmtId="178" fontId="14" fillId="0" borderId="51" xfId="1" applyNumberFormat="1" applyFont="1" applyFill="1" applyBorder="1" applyAlignment="1">
      <alignment vertical="center"/>
    </xf>
    <xf numFmtId="178" fontId="14" fillId="0" borderId="40" xfId="1" applyNumberFormat="1" applyFont="1" applyFill="1" applyBorder="1" applyAlignment="1">
      <alignment vertical="center"/>
    </xf>
    <xf numFmtId="178" fontId="14" fillId="0" borderId="20" xfId="1" applyNumberFormat="1" applyFont="1" applyFill="1" applyBorder="1" applyAlignment="1">
      <alignment vertical="center"/>
    </xf>
    <xf numFmtId="178" fontId="14" fillId="0" borderId="18" xfId="1" applyNumberFormat="1" applyFont="1" applyFill="1" applyBorder="1" applyAlignment="1">
      <alignment vertical="center"/>
    </xf>
    <xf numFmtId="178" fontId="14" fillId="0" borderId="21" xfId="1" applyNumberFormat="1" applyFont="1" applyFill="1" applyBorder="1" applyAlignment="1">
      <alignment vertical="center"/>
    </xf>
    <xf numFmtId="178" fontId="14" fillId="0" borderId="17" xfId="1" applyNumberFormat="1" applyFont="1" applyFill="1" applyBorder="1" applyAlignment="1">
      <alignment vertical="center"/>
    </xf>
    <xf numFmtId="38" fontId="14" fillId="0" borderId="13" xfId="1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38" fontId="14" fillId="0" borderId="26" xfId="1" applyFont="1" applyFill="1" applyBorder="1" applyAlignment="1">
      <alignment horizontal="right" vertical="center"/>
    </xf>
    <xf numFmtId="38" fontId="14" fillId="0" borderId="27" xfId="1" applyFont="1" applyFill="1" applyBorder="1" applyAlignment="1">
      <alignment horizontal="right" vertical="center"/>
    </xf>
    <xf numFmtId="186" fontId="12" fillId="0" borderId="12" xfId="1" applyNumberFormat="1" applyFont="1" applyFill="1" applyBorder="1" applyAlignment="1">
      <alignment horizontal="right" vertical="center"/>
    </xf>
    <xf numFmtId="186" fontId="8" fillId="0" borderId="7" xfId="1" applyNumberFormat="1" applyFont="1" applyFill="1" applyBorder="1" applyAlignment="1">
      <alignment horizontal="right" vertical="center"/>
    </xf>
    <xf numFmtId="186" fontId="8" fillId="0" borderId="8" xfId="1" applyNumberFormat="1" applyFont="1" applyFill="1" applyBorder="1" applyAlignment="1">
      <alignment horizontal="right" vertical="center"/>
    </xf>
    <xf numFmtId="180" fontId="8" fillId="0" borderId="33" xfId="1" applyNumberFormat="1" applyFont="1" applyFill="1" applyBorder="1" applyAlignment="1">
      <alignment horizontal="right" vertical="center"/>
    </xf>
    <xf numFmtId="186" fontId="8" fillId="0" borderId="23" xfId="1" applyNumberFormat="1" applyFont="1" applyFill="1" applyBorder="1" applyAlignment="1">
      <alignment horizontal="right" vertical="center"/>
    </xf>
    <xf numFmtId="186" fontId="8" fillId="0" borderId="10" xfId="1" applyNumberFormat="1" applyFont="1" applyFill="1" applyBorder="1" applyAlignment="1">
      <alignment horizontal="right" vertical="center"/>
    </xf>
    <xf numFmtId="186" fontId="8" fillId="0" borderId="24" xfId="1" applyNumberFormat="1" applyFont="1" applyFill="1" applyBorder="1" applyAlignment="1">
      <alignment horizontal="right" vertical="center"/>
    </xf>
    <xf numFmtId="186" fontId="12" fillId="0" borderId="13" xfId="1" applyNumberFormat="1" applyFont="1" applyFill="1" applyBorder="1" applyAlignment="1">
      <alignment horizontal="right" vertical="center"/>
    </xf>
    <xf numFmtId="186" fontId="12" fillId="0" borderId="14" xfId="1" applyNumberFormat="1" applyFont="1" applyFill="1" applyBorder="1" applyAlignment="1">
      <alignment horizontal="right" vertical="center"/>
    </xf>
    <xf numFmtId="186" fontId="12" fillId="0" borderId="17" xfId="1" applyNumberFormat="1" applyFont="1" applyFill="1" applyBorder="1" applyAlignment="1">
      <alignment horizontal="right" vertical="center"/>
    </xf>
    <xf numFmtId="186" fontId="12" fillId="0" borderId="18" xfId="1" applyNumberFormat="1" applyFont="1" applyFill="1" applyBorder="1" applyAlignment="1">
      <alignment horizontal="right" vertical="center"/>
    </xf>
    <xf numFmtId="186" fontId="12" fillId="0" borderId="19" xfId="1" applyNumberFormat="1" applyFont="1" applyFill="1" applyBorder="1" applyAlignment="1">
      <alignment horizontal="right" vertical="center"/>
    </xf>
    <xf numFmtId="38" fontId="12" fillId="0" borderId="38" xfId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12" fillId="0" borderId="4" xfId="1" applyFont="1" applyFill="1" applyBorder="1" applyAlignment="1">
      <alignment horizontal="left" vertical="center" shrinkToFit="1"/>
    </xf>
    <xf numFmtId="38" fontId="13" fillId="0" borderId="37" xfId="1" applyFont="1" applyFill="1" applyBorder="1" applyAlignment="1">
      <alignment horizontal="left" vertical="center" shrinkToFit="1"/>
    </xf>
    <xf numFmtId="38" fontId="13" fillId="0" borderId="37" xfId="1" applyFont="1" applyFill="1" applyBorder="1" applyAlignment="1" applyProtection="1">
      <alignment horizontal="left" vertical="center" shrinkToFit="1"/>
    </xf>
    <xf numFmtId="38" fontId="13" fillId="0" borderId="38" xfId="1" applyFont="1" applyFill="1" applyBorder="1" applyAlignment="1">
      <alignment horizontal="left" vertical="center" shrinkToFit="1"/>
    </xf>
    <xf numFmtId="180" fontId="12" fillId="0" borderId="16" xfId="1" applyNumberFormat="1" applyFont="1" applyFill="1" applyBorder="1" applyAlignment="1">
      <alignment vertical="center"/>
    </xf>
    <xf numFmtId="180" fontId="12" fillId="0" borderId="27" xfId="1" applyNumberFormat="1" applyFont="1" applyFill="1" applyBorder="1" applyAlignment="1">
      <alignment vertical="center"/>
    </xf>
    <xf numFmtId="180" fontId="12" fillId="0" borderId="32" xfId="1" applyNumberFormat="1" applyFont="1" applyFill="1" applyBorder="1" applyAlignment="1">
      <alignment vertical="center"/>
    </xf>
    <xf numFmtId="180" fontId="12" fillId="0" borderId="36" xfId="1" applyNumberFormat="1" applyFont="1" applyFill="1" applyBorder="1" applyAlignment="1">
      <alignment vertical="center"/>
    </xf>
    <xf numFmtId="180" fontId="12" fillId="0" borderId="31" xfId="1" applyNumberFormat="1" applyFont="1" applyFill="1" applyBorder="1" applyAlignment="1">
      <alignment vertical="center"/>
    </xf>
    <xf numFmtId="180" fontId="12" fillId="0" borderId="35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vertical="center"/>
    </xf>
    <xf numFmtId="180" fontId="12" fillId="0" borderId="13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190" fontId="0" fillId="0" borderId="0" xfId="0" applyNumberFormat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188" fontId="0" fillId="0" borderId="0" xfId="0" applyNumberFormat="1" applyBorder="1" applyAlignment="1">
      <alignment vertical="center"/>
    </xf>
    <xf numFmtId="0" fontId="8" fillId="0" borderId="7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26" xfId="0" applyFont="1" applyFill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18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189" fontId="0" fillId="0" borderId="41" xfId="0" applyNumberForma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" fontId="33" fillId="0" borderId="0" xfId="0" applyNumberFormat="1" applyFont="1" applyBorder="1" applyAlignment="1">
      <alignment vertical="center"/>
    </xf>
    <xf numFmtId="187" fontId="0" fillId="0" borderId="5" xfId="0" applyNumberFormat="1" applyBorder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9" fontId="0" fillId="0" borderId="5" xfId="3" applyNumberFormat="1" applyFont="1" applyBorder="1" applyAlignment="1">
      <alignment vertical="center"/>
    </xf>
    <xf numFmtId="9" fontId="0" fillId="0" borderId="5" xfId="3" applyFont="1" applyBorder="1" applyAlignment="1">
      <alignment vertical="center"/>
    </xf>
    <xf numFmtId="0" fontId="0" fillId="3" borderId="0" xfId="0" applyFill="1" applyAlignment="1">
      <alignment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92" fontId="0" fillId="0" borderId="5" xfId="3" applyNumberFormat="1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189" fontId="0" fillId="0" borderId="5" xfId="0" applyNumberFormat="1" applyBorder="1" applyAlignment="1">
      <alignment vertical="center"/>
    </xf>
    <xf numFmtId="193" fontId="0" fillId="0" borderId="5" xfId="0" applyNumberFormat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38" fillId="7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193" fontId="0" fillId="0" borderId="5" xfId="0" applyNumberFormat="1" applyBorder="1" applyAlignment="1">
      <alignment vertical="center"/>
    </xf>
    <xf numFmtId="194" fontId="0" fillId="0" borderId="5" xfId="0" applyNumberFormat="1" applyBorder="1" applyAlignment="1">
      <alignment vertical="center"/>
    </xf>
    <xf numFmtId="195" fontId="0" fillId="0" borderId="5" xfId="0" applyNumberFormat="1" applyBorder="1" applyAlignment="1">
      <alignment vertical="center"/>
    </xf>
    <xf numFmtId="0" fontId="0" fillId="5" borderId="0" xfId="0" applyFill="1" applyAlignment="1">
      <alignment vertical="center"/>
    </xf>
    <xf numFmtId="0" fontId="39" fillId="6" borderId="0" xfId="0" applyFont="1" applyFill="1" applyBorder="1" applyAlignment="1">
      <alignment vertical="center"/>
    </xf>
    <xf numFmtId="0" fontId="40" fillId="6" borderId="0" xfId="0" applyFont="1" applyFill="1" applyBorder="1" applyAlignment="1">
      <alignment vertical="center"/>
    </xf>
    <xf numFmtId="196" fontId="0" fillId="0" borderId="5" xfId="0" applyNumberFormat="1" applyBorder="1" applyAlignment="1">
      <alignment vertical="center"/>
    </xf>
    <xf numFmtId="0" fontId="41" fillId="8" borderId="0" xfId="0" applyFont="1" applyFill="1" applyAlignment="1">
      <alignment vertical="center"/>
    </xf>
    <xf numFmtId="0" fontId="42" fillId="8" borderId="0" xfId="0" applyFont="1" applyFill="1" applyAlignment="1">
      <alignment vertical="center"/>
    </xf>
    <xf numFmtId="189" fontId="0" fillId="0" borderId="5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91" fontId="0" fillId="0" borderId="5" xfId="0" applyNumberFormat="1" applyBorder="1" applyAlignment="1">
      <alignment horizontal="right" vertical="center"/>
    </xf>
    <xf numFmtId="0" fontId="0" fillId="0" borderId="4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8" borderId="0" xfId="0" applyFill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Border="1" applyAlignment="1">
      <alignment horizontal="right" vertical="top"/>
    </xf>
    <xf numFmtId="0" fontId="41" fillId="8" borderId="0" xfId="0" applyFont="1" applyFill="1" applyAlignment="1"/>
    <xf numFmtId="0" fontId="41" fillId="8" borderId="0" xfId="0" applyFont="1" applyFill="1" applyAlignment="1">
      <alignment horizontal="right" vertical="center"/>
    </xf>
    <xf numFmtId="0" fontId="0" fillId="0" borderId="5" xfId="0" applyBorder="1" applyAlignment="1">
      <alignment vertical="center"/>
    </xf>
    <xf numFmtId="197" fontId="0" fillId="0" borderId="5" xfId="0" applyNumberFormat="1" applyBorder="1" applyAlignment="1">
      <alignment vertical="center"/>
    </xf>
    <xf numFmtId="197" fontId="11" fillId="0" borderId="5" xfId="0" applyNumberFormat="1" applyFont="1" applyFill="1" applyBorder="1" applyAlignment="1">
      <alignment vertical="center" wrapText="1"/>
    </xf>
    <xf numFmtId="19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196" fontId="0" fillId="0" borderId="0" xfId="0" applyNumberFormat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12" fillId="0" borderId="0" xfId="1" applyNumberFormat="1" applyFont="1" applyFill="1" applyBorder="1" applyAlignment="1">
      <alignment vertical="center"/>
    </xf>
    <xf numFmtId="180" fontId="12" fillId="0" borderId="0" xfId="1" applyNumberFormat="1" applyFont="1" applyFill="1" applyBorder="1" applyAlignment="1">
      <alignment horizontal="right" vertical="center"/>
    </xf>
    <xf numFmtId="180" fontId="12" fillId="0" borderId="37" xfId="1" applyNumberFormat="1" applyFont="1" applyFill="1" applyBorder="1" applyAlignment="1">
      <alignment vertical="center"/>
    </xf>
    <xf numFmtId="38" fontId="12" fillId="0" borderId="25" xfId="1" applyFont="1" applyFill="1" applyBorder="1" applyAlignment="1">
      <alignment horizontal="left" vertical="center" shrinkToFit="1"/>
    </xf>
    <xf numFmtId="38" fontId="12" fillId="0" borderId="0" xfId="1" applyFont="1" applyFill="1" applyBorder="1" applyAlignment="1">
      <alignment horizontal="left" vertical="center" shrinkToFit="1"/>
    </xf>
    <xf numFmtId="181" fontId="8" fillId="0" borderId="12" xfId="1" applyNumberFormat="1" applyFont="1" applyFill="1" applyBorder="1" applyAlignment="1">
      <alignment horizontal="right" vertical="center"/>
    </xf>
    <xf numFmtId="181" fontId="8" fillId="0" borderId="13" xfId="1" applyNumberFormat="1" applyFont="1" applyFill="1" applyBorder="1" applyAlignment="1">
      <alignment horizontal="right" vertical="center"/>
    </xf>
    <xf numFmtId="181" fontId="8" fillId="0" borderId="27" xfId="1" applyNumberFormat="1" applyFont="1" applyFill="1" applyBorder="1" applyAlignment="1">
      <alignment horizontal="right" vertical="center"/>
    </xf>
    <xf numFmtId="181" fontId="8" fillId="0" borderId="34" xfId="1" applyNumberFormat="1" applyFont="1" applyFill="1" applyBorder="1" applyAlignment="1">
      <alignment horizontal="right" vertical="center"/>
    </xf>
    <xf numFmtId="180" fontId="8" fillId="0" borderId="26" xfId="1" applyNumberFormat="1" applyFont="1" applyFill="1" applyBorder="1" applyAlignment="1">
      <alignment horizontal="right" vertical="center"/>
    </xf>
    <xf numFmtId="180" fontId="8" fillId="0" borderId="13" xfId="1" applyNumberFormat="1" applyFont="1" applyFill="1" applyBorder="1" applyAlignment="1">
      <alignment horizontal="right" vertical="center"/>
    </xf>
    <xf numFmtId="180" fontId="8" fillId="0" borderId="27" xfId="1" applyNumberFormat="1" applyFont="1" applyFill="1" applyBorder="1" applyAlignment="1">
      <alignment horizontal="right" vertical="center"/>
    </xf>
    <xf numFmtId="180" fontId="8" fillId="0" borderId="37" xfId="1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wrapText="1" shrinkToFit="1"/>
    </xf>
    <xf numFmtId="0" fontId="8" fillId="0" borderId="0" xfId="0" applyFont="1" applyFill="1" applyBorder="1" applyAlignment="1">
      <alignment horizontal="right" wrapText="1" shrinkToFit="1"/>
    </xf>
    <xf numFmtId="14" fontId="8" fillId="0" borderId="37" xfId="0" applyNumberFormat="1" applyFont="1" applyFill="1" applyBorder="1" applyAlignment="1">
      <alignment horizontal="center"/>
    </xf>
    <xf numFmtId="181" fontId="0" fillId="0" borderId="0" xfId="0" applyNumberFormat="1"/>
    <xf numFmtId="14" fontId="8" fillId="0" borderId="0" xfId="0" applyNumberFormat="1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center"/>
    </xf>
    <xf numFmtId="180" fontId="0" fillId="0" borderId="0" xfId="0" applyNumberFormat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/>
    </xf>
    <xf numFmtId="0" fontId="0" fillId="0" borderId="0" xfId="0" applyAlignment="1">
      <alignment wrapText="1"/>
    </xf>
    <xf numFmtId="0" fontId="48" fillId="0" borderId="0" xfId="0" applyFont="1"/>
    <xf numFmtId="0" fontId="29" fillId="0" borderId="5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1" fillId="3" borderId="0" xfId="0" applyFont="1" applyFill="1" applyBorder="1" applyAlignment="1">
      <alignment vertical="center"/>
    </xf>
    <xf numFmtId="0" fontId="52" fillId="3" borderId="0" xfId="0" applyFont="1" applyFill="1" applyBorder="1" applyAlignment="1">
      <alignment vertical="center"/>
    </xf>
    <xf numFmtId="0" fontId="53" fillId="4" borderId="0" xfId="0" applyFont="1" applyFill="1" applyBorder="1" applyAlignment="1"/>
    <xf numFmtId="0" fontId="11" fillId="0" borderId="0" xfId="0" applyFont="1" applyBorder="1" applyAlignment="1">
      <alignment horizontal="right" vertical="center" indent="2"/>
    </xf>
    <xf numFmtId="0" fontId="0" fillId="0" borderId="5" xfId="0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97" fontId="0" fillId="0" borderId="0" xfId="0" applyNumberFormat="1" applyBorder="1" applyAlignment="1">
      <alignment vertical="center"/>
    </xf>
    <xf numFmtId="9" fontId="0" fillId="0" borderId="0" xfId="3" applyFont="1" applyBorder="1" applyAlignment="1">
      <alignment vertical="center"/>
    </xf>
    <xf numFmtId="9" fontId="0" fillId="0" borderId="0" xfId="3" applyFont="1" applyAlignment="1"/>
    <xf numFmtId="9" fontId="0" fillId="0" borderId="0" xfId="0" applyNumberFormat="1"/>
    <xf numFmtId="188" fontId="0" fillId="0" borderId="5" xfId="0" applyNumberFormat="1" applyBorder="1" applyAlignment="1">
      <alignment horizontal="right" vertical="center"/>
    </xf>
    <xf numFmtId="0" fontId="0" fillId="0" borderId="4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2" fillId="0" borderId="5" xfId="0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Border="1" applyAlignment="1">
      <alignment vertical="center" shrinkToFit="1"/>
    </xf>
    <xf numFmtId="189" fontId="32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55" fillId="0" borderId="0" xfId="0" applyFont="1" applyAlignment="1"/>
    <xf numFmtId="0" fontId="56" fillId="0" borderId="0" xfId="0" applyFont="1" applyAlignment="1"/>
    <xf numFmtId="0" fontId="56" fillId="0" borderId="0" xfId="0" applyFont="1" applyBorder="1" applyAlignment="1"/>
    <xf numFmtId="0" fontId="59" fillId="0" borderId="0" xfId="0" applyFont="1" applyFill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4" fontId="3" fillId="0" borderId="15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 shrinkToFit="1"/>
    </xf>
    <xf numFmtId="14" fontId="3" fillId="0" borderId="42" xfId="0" applyNumberFormat="1" applyFont="1" applyBorder="1" applyAlignment="1">
      <alignment horizontal="center" shrinkToFit="1"/>
    </xf>
    <xf numFmtId="14" fontId="3" fillId="0" borderId="16" xfId="0" applyNumberFormat="1" applyFont="1" applyBorder="1" applyAlignment="1">
      <alignment horizontal="center" shrinkToFit="1"/>
    </xf>
    <xf numFmtId="14" fontId="3" fillId="0" borderId="6" xfId="0" applyNumberFormat="1" applyFont="1" applyBorder="1" applyAlignment="1">
      <alignment horizontal="center" shrinkToFit="1"/>
    </xf>
    <xf numFmtId="14" fontId="3" fillId="0" borderId="15" xfId="0" applyNumberFormat="1" applyFont="1" applyBorder="1" applyAlignment="1">
      <alignment horizontal="center" shrinkToFit="1"/>
    </xf>
    <xf numFmtId="0" fontId="3" fillId="0" borderId="30" xfId="0" applyFont="1" applyBorder="1" applyAlignment="1">
      <alignment horizontal="center" shrinkToFit="1"/>
    </xf>
    <xf numFmtId="14" fontId="8" fillId="0" borderId="6" xfId="0" applyNumberFormat="1" applyFont="1" applyBorder="1" applyAlignment="1">
      <alignment horizontal="center" shrinkToFit="1"/>
    </xf>
    <xf numFmtId="14" fontId="8" fillId="0" borderId="15" xfId="0" applyNumberFormat="1" applyFont="1" applyBorder="1" applyAlignment="1">
      <alignment horizontal="center" shrinkToFit="1"/>
    </xf>
    <xf numFmtId="14" fontId="8" fillId="0" borderId="7" xfId="0" applyNumberFormat="1" applyFont="1" applyBorder="1" applyAlignment="1">
      <alignment horizontal="center" shrinkToFit="1"/>
    </xf>
    <xf numFmtId="14" fontId="8" fillId="0" borderId="8" xfId="0" applyNumberFormat="1" applyFont="1" applyBorder="1" applyAlignment="1">
      <alignment horizontal="center" shrinkToFit="1"/>
    </xf>
    <xf numFmtId="14" fontId="8" fillId="0" borderId="16" xfId="0" applyNumberFormat="1" applyFont="1" applyBorder="1" applyAlignment="1">
      <alignment horizontal="center" shrinkToFit="1"/>
    </xf>
    <xf numFmtId="14" fontId="8" fillId="0" borderId="6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 vertical="center"/>
    </xf>
    <xf numFmtId="14" fontId="3" fillId="0" borderId="13" xfId="0" applyNumberFormat="1" applyFont="1" applyBorder="1" applyAlignment="1">
      <alignment horizontal="center" vertical="top"/>
    </xf>
    <xf numFmtId="14" fontId="3" fillId="0" borderId="37" xfId="0" applyNumberFormat="1" applyFont="1" applyBorder="1" applyAlignment="1">
      <alignment horizontal="center" vertical="top"/>
    </xf>
    <xf numFmtId="14" fontId="27" fillId="0" borderId="12" xfId="0" applyNumberFormat="1" applyFont="1" applyBorder="1" applyAlignment="1">
      <alignment horizontal="center" vertical="top"/>
    </xf>
    <xf numFmtId="14" fontId="27" fillId="0" borderId="13" xfId="0" applyNumberFormat="1" applyFont="1" applyBorder="1" applyAlignment="1">
      <alignment horizontal="center" vertical="top"/>
    </xf>
    <xf numFmtId="14" fontId="27" fillId="0" borderId="51" xfId="0" applyNumberFormat="1" applyFont="1" applyBorder="1" applyAlignment="1">
      <alignment horizontal="center" vertical="top"/>
    </xf>
    <xf numFmtId="14" fontId="28" fillId="0" borderId="34" xfId="0" applyNumberFormat="1" applyFont="1" applyBorder="1" applyAlignment="1">
      <alignment horizontal="center" vertical="top" wrapText="1"/>
    </xf>
    <xf numFmtId="14" fontId="27" fillId="0" borderId="26" xfId="0" applyNumberFormat="1" applyFont="1" applyBorder="1" applyAlignment="1">
      <alignment horizontal="center" vertical="top"/>
    </xf>
    <xf numFmtId="14" fontId="27" fillId="0" borderId="27" xfId="0" applyNumberFormat="1" applyFont="1" applyBorder="1" applyAlignment="1">
      <alignment horizontal="center" vertical="top"/>
    </xf>
    <xf numFmtId="14" fontId="8" fillId="0" borderId="12" xfId="0" applyNumberFormat="1" applyFont="1" applyBorder="1" applyAlignment="1">
      <alignment horizontal="center" vertical="top"/>
    </xf>
    <xf numFmtId="14" fontId="8" fillId="0" borderId="13" xfId="0" applyNumberFormat="1" applyFont="1" applyBorder="1" applyAlignment="1">
      <alignment horizontal="center" vertical="top"/>
    </xf>
    <xf numFmtId="14" fontId="8" fillId="0" borderId="14" xfId="0" applyNumberFormat="1" applyFont="1" applyBorder="1" applyAlignment="1">
      <alignment horizontal="center" vertical="top"/>
    </xf>
    <xf numFmtId="14" fontId="8" fillId="0" borderId="26" xfId="0" applyNumberFormat="1" applyFont="1" applyBorder="1" applyAlignment="1">
      <alignment horizontal="center" vertical="top"/>
    </xf>
    <xf numFmtId="14" fontId="8" fillId="0" borderId="27" xfId="0" applyNumberFormat="1" applyFont="1" applyBorder="1" applyAlignment="1">
      <alignment horizontal="center" vertical="top"/>
    </xf>
    <xf numFmtId="14" fontId="3" fillId="0" borderId="12" xfId="0" applyNumberFormat="1" applyFont="1" applyBorder="1" applyAlignment="1">
      <alignment horizontal="center" vertical="center" wrapText="1" shrinkToFit="1"/>
    </xf>
    <xf numFmtId="14" fontId="3" fillId="0" borderId="13" xfId="0" applyNumberFormat="1" applyFont="1" applyBorder="1" applyAlignment="1">
      <alignment horizontal="center" vertical="center" wrapText="1" shrinkToFit="1"/>
    </xf>
    <xf numFmtId="14" fontId="3" fillId="0" borderId="14" xfId="0" applyNumberFormat="1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14" fontId="8" fillId="0" borderId="17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9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vertical="center"/>
    </xf>
    <xf numFmtId="14" fontId="8" fillId="0" borderId="34" xfId="0" applyNumberFormat="1" applyFont="1" applyBorder="1" applyAlignment="1">
      <alignment horizontal="center" vertical="center"/>
    </xf>
    <xf numFmtId="14" fontId="8" fillId="0" borderId="26" xfId="0" applyNumberFormat="1" applyFont="1" applyBorder="1" applyAlignment="1">
      <alignment horizontal="center" vertical="center"/>
    </xf>
    <xf numFmtId="14" fontId="8" fillId="0" borderId="38" xfId="0" applyNumberFormat="1" applyFont="1" applyBorder="1" applyAlignment="1">
      <alignment horizontal="center" vertical="center"/>
    </xf>
    <xf numFmtId="14" fontId="8" fillId="0" borderId="36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4" fontId="8" fillId="0" borderId="52" xfId="0" applyNumberFormat="1" applyFont="1" applyBorder="1" applyAlignment="1">
      <alignment horizontal="center" vertical="center"/>
    </xf>
    <xf numFmtId="14" fontId="8" fillId="0" borderId="40" xfId="0" applyNumberFormat="1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14" fontId="24" fillId="0" borderId="17" xfId="0" applyNumberFormat="1" applyFont="1" applyBorder="1" applyAlignment="1">
      <alignment horizontal="center"/>
    </xf>
    <xf numFmtId="14" fontId="24" fillId="0" borderId="18" xfId="0" applyNumberFormat="1" applyFont="1" applyBorder="1" applyAlignment="1">
      <alignment horizontal="center"/>
    </xf>
    <xf numFmtId="14" fontId="24" fillId="0" borderId="19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38" fontId="12" fillId="0" borderId="41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top" wrapText="1"/>
    </xf>
    <xf numFmtId="0" fontId="27" fillId="0" borderId="39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78" fontId="3" fillId="0" borderId="0" xfId="0" applyNumberFormat="1" applyFont="1" applyAlignment="1">
      <alignment vertical="center"/>
    </xf>
    <xf numFmtId="183" fontId="21" fillId="0" borderId="0" xfId="2" applyNumberFormat="1" applyFont="1">
      <alignment vertical="center"/>
    </xf>
    <xf numFmtId="184" fontId="1" fillId="0" borderId="0" xfId="0" applyNumberFormat="1" applyFont="1" applyAlignment="1">
      <alignment vertical="center"/>
    </xf>
    <xf numFmtId="38" fontId="1" fillId="0" borderId="0" xfId="0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184" fontId="24" fillId="0" borderId="0" xfId="0" applyNumberFormat="1" applyFont="1" applyAlignment="1">
      <alignment vertical="center"/>
    </xf>
    <xf numFmtId="58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186" fontId="26" fillId="0" borderId="0" xfId="0" applyNumberFormat="1" applyFont="1" applyAlignment="1">
      <alignment vertical="center"/>
    </xf>
    <xf numFmtId="0" fontId="43" fillId="0" borderId="0" xfId="0" applyFont="1"/>
    <xf numFmtId="14" fontId="29" fillId="0" borderId="32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7" fillId="9" borderId="5" xfId="0" applyFont="1" applyFill="1" applyBorder="1" applyAlignment="1">
      <alignment horizontal="center" vertical="top" wrapText="1"/>
    </xf>
    <xf numFmtId="0" fontId="24" fillId="9" borderId="30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right" wrapText="1" shrinkToFit="1"/>
    </xf>
    <xf numFmtId="0" fontId="8" fillId="0" borderId="33" xfId="0" applyFont="1" applyBorder="1" applyAlignment="1">
      <alignment horizontal="right" wrapText="1" shrinkToFit="1"/>
    </xf>
    <xf numFmtId="0" fontId="8" fillId="0" borderId="25" xfId="0" applyFont="1" applyBorder="1" applyAlignment="1">
      <alignment horizontal="right" wrapText="1" shrinkToFit="1"/>
    </xf>
    <xf numFmtId="0" fontId="8" fillId="0" borderId="37" xfId="0" applyFont="1" applyBorder="1" applyAlignment="1">
      <alignment horizontal="right" wrapText="1" shrinkToFit="1"/>
    </xf>
    <xf numFmtId="0" fontId="8" fillId="0" borderId="28" xfId="0" applyFont="1" applyBorder="1" applyAlignment="1">
      <alignment horizontal="right" wrapText="1" shrinkToFit="1"/>
    </xf>
    <xf numFmtId="0" fontId="8" fillId="0" borderId="38" xfId="0" applyFont="1" applyBorder="1" applyAlignment="1">
      <alignment horizontal="right" wrapText="1" shrinkToFit="1"/>
    </xf>
    <xf numFmtId="14" fontId="8" fillId="0" borderId="32" xfId="0" applyNumberFormat="1" applyFont="1" applyBorder="1" applyAlignment="1">
      <alignment horizontal="center" wrapText="1"/>
    </xf>
    <xf numFmtId="14" fontId="8" fillId="0" borderId="36" xfId="0" applyNumberFormat="1" applyFont="1" applyBorder="1" applyAlignment="1">
      <alignment horizontal="center" wrapText="1"/>
    </xf>
    <xf numFmtId="14" fontId="8" fillId="0" borderId="41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14" fontId="8" fillId="0" borderId="59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46" xfId="0" applyNumberFormat="1" applyFont="1" applyBorder="1" applyAlignment="1">
      <alignment horizontal="center" vertical="center" wrapText="1"/>
    </xf>
    <xf numFmtId="14" fontId="8" fillId="0" borderId="21" xfId="0" applyNumberFormat="1" applyFont="1" applyBorder="1" applyAlignment="1">
      <alignment horizontal="center" vertical="center" wrapText="1"/>
    </xf>
    <xf numFmtId="14" fontId="8" fillId="0" borderId="43" xfId="0" applyNumberFormat="1" applyFont="1" applyBorder="1" applyAlignment="1">
      <alignment horizontal="center" vertical="center"/>
    </xf>
    <xf numFmtId="14" fontId="8" fillId="0" borderId="45" xfId="0" applyNumberFormat="1" applyFont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 wrapText="1"/>
    </xf>
    <xf numFmtId="14" fontId="8" fillId="0" borderId="36" xfId="0" applyNumberFormat="1" applyFont="1" applyBorder="1" applyAlignment="1">
      <alignment horizontal="center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14" fontId="23" fillId="0" borderId="46" xfId="0" applyNumberFormat="1" applyFont="1" applyBorder="1" applyAlignment="1">
      <alignment horizontal="center" vertical="center" textRotation="255" wrapText="1"/>
    </xf>
    <xf numFmtId="14" fontId="23" fillId="0" borderId="21" xfId="0" applyNumberFormat="1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4" fontId="8" fillId="0" borderId="43" xfId="0" applyNumberFormat="1" applyFont="1" applyBorder="1" applyAlignment="1">
      <alignment horizontal="center" vertical="center" wrapText="1"/>
    </xf>
    <xf numFmtId="14" fontId="8" fillId="0" borderId="44" xfId="0" applyNumberFormat="1" applyFont="1" applyBorder="1" applyAlignment="1">
      <alignment horizontal="center" vertical="center" wrapText="1"/>
    </xf>
    <xf numFmtId="14" fontId="8" fillId="0" borderId="4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wrapText="1"/>
    </xf>
    <xf numFmtId="14" fontId="8" fillId="0" borderId="27" xfId="0" applyNumberFormat="1" applyFont="1" applyBorder="1" applyAlignment="1">
      <alignment horizontal="center" wrapText="1"/>
    </xf>
    <xf numFmtId="14" fontId="8" fillId="0" borderId="21" xfId="0" applyNumberFormat="1" applyFont="1" applyBorder="1" applyAlignment="1">
      <alignment horizontal="center" wrapText="1"/>
    </xf>
    <xf numFmtId="14" fontId="8" fillId="0" borderId="6" xfId="0" applyNumberFormat="1" applyFont="1" applyBorder="1" applyAlignment="1">
      <alignment horizontal="center" wrapText="1"/>
    </xf>
    <xf numFmtId="14" fontId="8" fillId="0" borderId="12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 wrapText="1"/>
    </xf>
    <xf numFmtId="14" fontId="8" fillId="0" borderId="13" xfId="0" applyNumberFormat="1" applyFont="1" applyBorder="1" applyAlignment="1">
      <alignment horizontal="center" wrapText="1"/>
    </xf>
    <xf numFmtId="14" fontId="8" fillId="0" borderId="18" xfId="0" applyNumberFormat="1" applyFont="1" applyBorder="1" applyAlignment="1">
      <alignment horizontal="center" wrapText="1"/>
    </xf>
    <xf numFmtId="14" fontId="1" fillId="0" borderId="32" xfId="0" applyNumberFormat="1" applyFont="1" applyBorder="1" applyAlignment="1">
      <alignment horizontal="center" wrapText="1"/>
    </xf>
    <xf numFmtId="14" fontId="1" fillId="0" borderId="36" xfId="0" applyNumberFormat="1" applyFont="1" applyBorder="1" applyAlignment="1">
      <alignment horizontal="center" wrapText="1"/>
    </xf>
    <xf numFmtId="14" fontId="1" fillId="0" borderId="4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3" fillId="0" borderId="31" xfId="0" applyNumberFormat="1" applyFont="1" applyBorder="1" applyAlignment="1">
      <alignment horizontal="center" vertical="center" wrapText="1"/>
    </xf>
    <xf numFmtId="14" fontId="3" fillId="0" borderId="35" xfId="0" applyNumberFormat="1" applyFont="1" applyBorder="1" applyAlignment="1">
      <alignment horizontal="center" vertical="center" wrapText="1"/>
    </xf>
    <xf numFmtId="14" fontId="3" fillId="0" borderId="58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wrapText="1"/>
    </xf>
    <xf numFmtId="14" fontId="9" fillId="0" borderId="14" xfId="0" applyNumberFormat="1" applyFont="1" applyBorder="1" applyAlignment="1">
      <alignment horizontal="center" wrapText="1"/>
    </xf>
    <xf numFmtId="14" fontId="9" fillId="2" borderId="53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wrapText="1"/>
    </xf>
    <xf numFmtId="14" fontId="9" fillId="0" borderId="12" xfId="0" applyNumberFormat="1" applyFont="1" applyBorder="1" applyAlignment="1">
      <alignment horizont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13" xfId="0" applyNumberFormat="1" applyFont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8" fillId="0" borderId="32" xfId="0" applyNumberFormat="1" applyFont="1" applyFill="1" applyBorder="1" applyAlignment="1">
      <alignment horizontal="center" wrapText="1"/>
    </xf>
    <xf numFmtId="14" fontId="8" fillId="0" borderId="36" xfId="0" applyNumberFormat="1" applyFont="1" applyFill="1" applyBorder="1" applyAlignment="1">
      <alignment horizontal="center"/>
    </xf>
    <xf numFmtId="14" fontId="8" fillId="0" borderId="4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right" wrapText="1" shrinkToFit="1"/>
    </xf>
    <xf numFmtId="0" fontId="0" fillId="0" borderId="0" xfId="0" applyAlignment="1">
      <alignment horizontal="center"/>
    </xf>
    <xf numFmtId="0" fontId="57" fillId="0" borderId="54" xfId="0" applyFont="1" applyBorder="1" applyAlignment="1">
      <alignment horizontal="center"/>
    </xf>
    <xf numFmtId="0" fontId="57" fillId="0" borderId="55" xfId="0" applyFont="1" applyBorder="1" applyAlignment="1">
      <alignment horizontal="center"/>
    </xf>
    <xf numFmtId="0" fontId="57" fillId="0" borderId="56" xfId="0" applyFont="1" applyBorder="1" applyAlignment="1">
      <alignment horizontal="center"/>
    </xf>
    <xf numFmtId="0" fontId="58" fillId="0" borderId="57" xfId="0" applyFont="1" applyBorder="1" applyAlignment="1">
      <alignment horizontal="center"/>
    </xf>
    <xf numFmtId="0" fontId="11" fillId="0" borderId="1" xfId="0" applyFont="1" applyBorder="1" applyAlignment="1">
      <alignment horizontal="right" vertical="center" indent="2"/>
    </xf>
    <xf numFmtId="0" fontId="11" fillId="0" borderId="4" xfId="0" applyFont="1" applyBorder="1" applyAlignment="1">
      <alignment horizontal="right" vertical="center" indent="2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 indent="2"/>
    </xf>
    <xf numFmtId="14" fontId="11" fillId="0" borderId="4" xfId="0" applyNumberFormat="1" applyFont="1" applyFill="1" applyBorder="1" applyAlignment="1">
      <alignment horizontal="right" vertical="center" indent="2"/>
    </xf>
    <xf numFmtId="0" fontId="0" fillId="0" borderId="5" xfId="0" applyBorder="1" applyAlignment="1">
      <alignment horizontal="center" vertical="center" wrapText="1"/>
    </xf>
    <xf numFmtId="0" fontId="47" fillId="5" borderId="0" xfId="0" applyFont="1" applyFill="1" applyBorder="1" applyAlignment="1">
      <alignment horizontal="left" vertical="center"/>
    </xf>
    <xf numFmtId="0" fontId="39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top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</cellXfs>
  <cellStyles count="4">
    <cellStyle name="パーセント" xfId="3" builtinId="5"/>
    <cellStyle name="桁区切り 3" xfId="1" xr:uid="{00000000-0005-0000-0000-000001000000}"/>
    <cellStyle name="標準" xfId="0" builtinId="0"/>
    <cellStyle name="標準_国勢調査結果速報値確定値差分" xfId="2" xr:uid="{00000000-0005-0000-0000-000003000000}"/>
  </cellStyles>
  <dxfs count="4">
    <dxf>
      <font>
        <color theme="1"/>
      </font>
      <numFmt numFmtId="189" formatCode="0.0&quot;%&quot;"/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numFmt numFmtId="198" formatCode="&quot;※&quot;0&quot;人&quot;"/>
    </dxf>
    <dxf>
      <font>
        <color theme="1"/>
      </font>
      <numFmt numFmtId="189" formatCode="0.0&quot;%&quot;"/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numFmt numFmtId="198" formatCode="&quot;※&quot;0&quot;人&quot;"/>
    </dxf>
  </dxfs>
  <tableStyles count="0" defaultTableStyle="TableStyleMedium2" defaultPivotStyle="PivotStyleLight16"/>
  <colors>
    <mruColors>
      <color rgb="FF0033CC"/>
      <color rgb="FFFFCC66"/>
      <color rgb="FFF2A672"/>
      <color rgb="FF99FF66"/>
      <color rgb="FFFFFF66"/>
      <color rgb="FFFFCC99"/>
      <color rgb="FFCC99FF"/>
      <color rgb="FFFF3300"/>
      <color rgb="FFFF0000"/>
      <color rgb="FFF7C5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B2-482F-B6F2-2EF0DCA0E95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B2-482F-B6F2-2EF0DCA0E95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B2-482F-B6F2-2EF0DCA0E95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B2-482F-B6F2-2EF0DCA0E958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B2-482F-B6F2-2EF0DCA0E95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B2-482F-B6F2-2EF0DCA0E9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円グラフ!$AB$7:$AG$7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円グラフ!$AB$8:$AG$8</c:f>
              <c:numCache>
                <c:formatCode>0.0_);\(0.0\)</c:formatCode>
                <c:ptCount val="6"/>
                <c:pt idx="0">
                  <c:v>3217.7743399999999</c:v>
                </c:pt>
                <c:pt idx="1">
                  <c:v>1466.3947700000001</c:v>
                </c:pt>
                <c:pt idx="2">
                  <c:v>1137.0867000000001</c:v>
                </c:pt>
                <c:pt idx="3">
                  <c:v>953.46249999999998</c:v>
                </c:pt>
                <c:pt idx="4">
                  <c:v>771.52949999999998</c:v>
                </c:pt>
                <c:pt idx="5" formatCode="0_);\(0\)">
                  <c:v>2132.3206100000002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B2-482F-B6F2-2EF0DCA0E9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41F-41C5-A555-A37043BABFC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41F-41C5-A555-A37043BABFC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41F-41C5-A555-A37043BABFC5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41F-41C5-A555-A37043BABFC5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41F-41C5-A555-A37043BABFC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41F-41C5-A555-A37043BABF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円グラフ!$AB$15:$AG$15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円グラフ!$AB$16:$AG$16</c:f>
              <c:numCache>
                <c:formatCode>0.0_);\(0.0\)</c:formatCode>
                <c:ptCount val="6"/>
                <c:pt idx="0">
                  <c:v>225.74248</c:v>
                </c:pt>
                <c:pt idx="1">
                  <c:v>116.05691</c:v>
                </c:pt>
                <c:pt idx="2">
                  <c:v>74.902320000000003</c:v>
                </c:pt>
                <c:pt idx="3">
                  <c:v>52.600900000000003</c:v>
                </c:pt>
                <c:pt idx="4">
                  <c:v>48.526820000000001</c:v>
                </c:pt>
                <c:pt idx="5" formatCode="0_);\(0\)">
                  <c:v>109.42059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41F-41C5-A555-A37043BABF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044524017764"/>
          <c:y val="0.12571009114167378"/>
          <c:w val="0.83951808120517424"/>
          <c:h val="0.6628018495009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比べてみよう!$C$9:$G$9</c:f>
              <c:strCache>
                <c:ptCount val="5"/>
                <c:pt idx="0">
                  <c:v>平成12年
（2000年）</c:v>
                </c:pt>
                <c:pt idx="1">
                  <c:v>平成17年
（2005年）</c:v>
                </c:pt>
                <c:pt idx="2">
                  <c:v>平成22年
（2010年）</c:v>
                </c:pt>
                <c:pt idx="3">
                  <c:v>平成27年
（2015年）</c:v>
                </c:pt>
                <c:pt idx="4">
                  <c:v>令和2年
（2020年）</c:v>
                </c:pt>
              </c:strCache>
            </c:strRef>
          </c:cat>
          <c:val>
            <c:numRef>
              <c:f>比べてみよう!$C$10:$G$10</c:f>
              <c:numCache>
                <c:formatCode>0"人"</c:formatCode>
                <c:ptCount val="5"/>
                <c:pt idx="0">
                  <c:v>2107700</c:v>
                </c:pt>
                <c:pt idx="1">
                  <c:v>2107226</c:v>
                </c:pt>
                <c:pt idx="2">
                  <c:v>2080773</c:v>
                </c:pt>
                <c:pt idx="3">
                  <c:v>2031903</c:v>
                </c:pt>
                <c:pt idx="4">
                  <c:v>1978742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82-4B18-AF9E-B3BCB954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949748371844488E-2"/>
              <c:y val="1.2121898169110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1071171213819"/>
          <c:y val="0.14320987654320988"/>
          <c:w val="0.83125931305925616"/>
          <c:h val="0.6971460614704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比べてみよう!$E$36</c:f>
              <c:strCache>
                <c:ptCount val="1"/>
                <c:pt idx="0">
                  <c:v>15才未満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比べてみよう!$E$37:$E$38</c:f>
              <c:numCache>
                <c:formatCode>0%</c:formatCode>
                <c:ptCount val="2"/>
                <c:pt idx="0">
                  <c:v>0.15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9A-4367-B64F-8658EB5E0155}"/>
            </c:ext>
          </c:extLst>
        </c:ser>
        <c:ser>
          <c:idx val="1"/>
          <c:order val="1"/>
          <c:tx>
            <c:strRef>
              <c:f>比べてみよう!$F$36</c:f>
              <c:strCache>
                <c:ptCount val="1"/>
                <c:pt idx="0">
                  <c:v>15～64才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比べてみよう!$F$37:$F$38</c:f>
              <c:numCache>
                <c:formatCode>0%</c:formatCode>
                <c:ptCount val="2"/>
                <c:pt idx="0">
                  <c:v>0.67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9A-4367-B64F-8658EB5E0155}"/>
            </c:ext>
          </c:extLst>
        </c:ser>
        <c:ser>
          <c:idx val="2"/>
          <c:order val="2"/>
          <c:tx>
            <c:strRef>
              <c:f>比べてみよう!$G$36</c:f>
              <c:strCache>
                <c:ptCount val="1"/>
                <c:pt idx="0">
                  <c:v>65才以上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9A-4367-B64F-8658EB5E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比べてみよう!$C$37:$D$38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比べてみよう!$G$37:$G$38</c:f>
              <c:numCache>
                <c:formatCode>0%</c:formatCode>
                <c:ptCount val="2"/>
                <c:pt idx="0">
                  <c:v>0.18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9A-4367-B64F-8658EB5E01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08666048"/>
        <c:axId val="408668016"/>
      </c:barChart>
      <c:catAx>
        <c:axId val="40866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8016"/>
        <c:crosses val="autoZero"/>
        <c:auto val="1"/>
        <c:lblAlgn val="ctr"/>
        <c:lblOffset val="100"/>
        <c:noMultiLvlLbl val="0"/>
      </c:catAx>
      <c:valAx>
        <c:axId val="408668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6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39661708953049E-2"/>
          <c:y val="0.11760565663742764"/>
          <c:w val="0.70527577844117528"/>
          <c:h val="0.69324612378511419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比べてみよう!$C$57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比べてみよう!$D$56:$G$56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比べてみよう!$D$57:$G$57</c:f>
              <c:numCache>
                <c:formatCode>0"人"</c:formatCode>
                <c:ptCount val="4"/>
                <c:pt idx="0">
                  <c:v>96958</c:v>
                </c:pt>
                <c:pt idx="1">
                  <c:v>89549</c:v>
                </c:pt>
                <c:pt idx="2">
                  <c:v>82384</c:v>
                </c:pt>
                <c:pt idx="3">
                  <c:v>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E-4739-A280-5CFD291F0175}"/>
            </c:ext>
          </c:extLst>
        </c:ser>
        <c:ser>
          <c:idx val="1"/>
          <c:order val="1"/>
          <c:tx>
            <c:strRef>
              <c:f>比べてみよう!$C$58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比べてみよう!$D$56:$G$56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比べてみよう!$D$58:$G$58</c:f>
              <c:numCache>
                <c:formatCode>0"人"</c:formatCode>
                <c:ptCount val="4"/>
                <c:pt idx="0">
                  <c:v>86597</c:v>
                </c:pt>
                <c:pt idx="1">
                  <c:v>96728</c:v>
                </c:pt>
                <c:pt idx="2">
                  <c:v>108007</c:v>
                </c:pt>
                <c:pt idx="3">
                  <c:v>114661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AE-4739-A280-5CFD291F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76776"/>
        <c:axId val="544075136"/>
      </c:lineChart>
      <c:catAx>
        <c:axId val="5440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5136"/>
        <c:crosses val="autoZero"/>
        <c:auto val="1"/>
        <c:lblAlgn val="ctr"/>
        <c:lblOffset val="100"/>
        <c:noMultiLvlLbl val="0"/>
      </c:catAx>
      <c:valAx>
        <c:axId val="54407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248250218722662E-2"/>
              <c:y val="2.67242636337124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6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050117281990833"/>
          <c:y val="0.32433277119481668"/>
          <c:w val="0.12779719693311689"/>
          <c:h val="0.28081595225365719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140700951656"/>
          <c:y val="0.16222007614339851"/>
          <c:w val="0.79428353275316466"/>
          <c:h val="0.66791145761478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比べてみよう!$C$101:$E$101</c:f>
              <c:strCache>
                <c:ptCount val="3"/>
                <c:pt idx="0">
                  <c:v>農林水産業</c:v>
                </c:pt>
                <c:pt idx="1">
                  <c:v>工業</c:v>
                </c:pt>
                <c:pt idx="2">
                  <c:v>商業</c:v>
                </c:pt>
              </c:strCache>
            </c:strRef>
          </c:cat>
          <c:val>
            <c:numRef>
              <c:f>比べてみよう!$C$102:$E$102</c:f>
              <c:numCache>
                <c:formatCode>0"人"</c:formatCode>
                <c:ptCount val="3"/>
                <c:pt idx="0">
                  <c:v>29251</c:v>
                </c:pt>
                <c:pt idx="1">
                  <c:v>254681</c:v>
                </c:pt>
                <c:pt idx="2">
                  <c:v>157341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7-4769-9442-46CFF9E2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480506204317018E-2"/>
              <c:y val="1.6098536849030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45-4B2E-BEBD-1F95F3BA8A03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45-4B2E-BEBD-1F95F3BA8A03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45-4B2E-BEBD-1F95F3BA8A03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45-4B2E-BEBD-1F95F3BA8A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比べてみよう!$D$150:$G$150</c:f>
              <c:strCache>
                <c:ptCount val="4"/>
                <c:pt idx="0">
                  <c:v>一般機械</c:v>
                </c:pt>
                <c:pt idx="1">
                  <c:v>輸送用機械</c:v>
                </c:pt>
                <c:pt idx="2">
                  <c:v>金属製品</c:v>
                </c:pt>
                <c:pt idx="3">
                  <c:v>その他</c:v>
                </c:pt>
              </c:strCache>
            </c:strRef>
          </c:cat>
          <c:val>
            <c:numRef>
              <c:f>比べてみよう!$D$151:$G$151</c:f>
              <c:numCache>
                <c:formatCode>0.0"%"</c:formatCode>
                <c:ptCount val="4"/>
                <c:pt idx="0">
                  <c:v>14.743469915333446</c:v>
                </c:pt>
                <c:pt idx="1">
                  <c:v>14.236473640297085</c:v>
                </c:pt>
                <c:pt idx="2">
                  <c:v>9.709981717130729</c:v>
                </c:pt>
                <c:pt idx="3" formatCode="0">
                  <c:v>61.310074727238742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45-4B2E-BEBD-1F95F3BA8A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014096368346"/>
          <c:y val="0.10265325183487446"/>
          <c:w val="0.87008440254634889"/>
          <c:h val="0.69860301837270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比べてみよう!$C$171:$F$171</c:f>
              <c:strCache>
                <c:ptCount val="4"/>
                <c:pt idx="0">
                  <c:v>従業者
0～9人</c:v>
                </c:pt>
                <c:pt idx="1">
                  <c:v>従業者
10～49人</c:v>
                </c:pt>
                <c:pt idx="2">
                  <c:v>従業者
50～99人</c:v>
                </c:pt>
                <c:pt idx="3">
                  <c:v>従業者
100人以上</c:v>
                </c:pt>
              </c:strCache>
            </c:strRef>
          </c:cat>
          <c:val>
            <c:numRef>
              <c:f>比べてみよう!$C$172:$F$172</c:f>
              <c:numCache>
                <c:formatCode>0\ "事業所"</c:formatCode>
                <c:ptCount val="4"/>
                <c:pt idx="0">
                  <c:v>8572</c:v>
                </c:pt>
                <c:pt idx="1">
                  <c:v>2698</c:v>
                </c:pt>
                <c:pt idx="2">
                  <c:v>479</c:v>
                </c:pt>
                <c:pt idx="3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2E-49E6-87DD-78F41718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909708928"/>
        <c:axId val="909710896"/>
      </c:barChart>
      <c:catAx>
        <c:axId val="9097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10896"/>
        <c:crosses val="autoZero"/>
        <c:auto val="1"/>
        <c:lblAlgn val="ctr"/>
        <c:lblOffset val="100"/>
        <c:noMultiLvlLbl val="0"/>
      </c:catAx>
      <c:valAx>
        <c:axId val="909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（事業所）</a:t>
                </a:r>
              </a:p>
            </c:rich>
          </c:tx>
          <c:layout>
            <c:manualLayout>
              <c:xMode val="edge"/>
              <c:yMode val="edge"/>
              <c:x val="0"/>
              <c:y val="1.3268323418082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08928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9.7215701783725003E-2"/>
          <c:w val="0.87189576634226285"/>
          <c:h val="0.62967713885295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比べてみよう!$C$195:$F$195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比べてみよう!$C$196:$F$196</c:f>
              <c:numCache>
                <c:formatCode>0\ "件"</c:formatCode>
                <c:ptCount val="4"/>
                <c:pt idx="0">
                  <c:v>969</c:v>
                </c:pt>
                <c:pt idx="1">
                  <c:v>802</c:v>
                </c:pt>
                <c:pt idx="2">
                  <c:v>674</c:v>
                </c:pt>
                <c:pt idx="3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E3-46EB-873B-3ABC5D63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1651448888028705"/>
          <c:w val="0.81797485861741703"/>
          <c:h val="0.65159723911776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比べてみよう!$C$217</c:f>
              <c:strCache>
                <c:ptCount val="1"/>
                <c:pt idx="0">
                  <c:v>人身事故件数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比べてみよう!$E$216:$H$216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比べてみよう!$E$217:$H$217</c:f>
              <c:numCache>
                <c:formatCode>0\ "件"</c:formatCode>
                <c:ptCount val="4"/>
                <c:pt idx="0">
                  <c:v>14342</c:v>
                </c:pt>
                <c:pt idx="1">
                  <c:v>11779</c:v>
                </c:pt>
                <c:pt idx="2">
                  <c:v>7400</c:v>
                </c:pt>
                <c:pt idx="3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1-46F6-86D8-089A42A7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8556676425661909E-3"/>
              <c:y val="1.05522880914188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7271116487376"/>
          <c:y val="0.13045290730831693"/>
          <c:w val="0.79806467383915791"/>
          <c:h val="0.6563353781179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比べてみよう!$C$218</c:f>
              <c:strCache>
                <c:ptCount val="1"/>
                <c:pt idx="0">
                  <c:v>交通事故死亡者数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比べてみよう!$E$216:$H$216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比べてみよう!$E$218:$H$218</c:f>
              <c:numCache>
                <c:formatCode>0\ "人"</c:formatCode>
                <c:ptCount val="4"/>
                <c:pt idx="0">
                  <c:v>157</c:v>
                </c:pt>
                <c:pt idx="1">
                  <c:v>133</c:v>
                </c:pt>
                <c:pt idx="2">
                  <c:v>106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F-4C2C-A8D1-AC4EC347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7248566913588459E-3"/>
              <c:y val="1.0550724924918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3163659668470071"/>
          <c:w val="0.83416744461474768"/>
          <c:h val="0.61852661338867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比べてみよう!$C$241:$F$241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比べてみよう!$C$242:$F$242</c:f>
              <c:numCache>
                <c:formatCode>0\ "件"</c:formatCode>
                <c:ptCount val="4"/>
                <c:pt idx="0">
                  <c:v>38649</c:v>
                </c:pt>
                <c:pt idx="1">
                  <c:v>25017</c:v>
                </c:pt>
                <c:pt idx="2">
                  <c:v>18160</c:v>
                </c:pt>
                <c:pt idx="3">
                  <c:v>10447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3-4492-A273-C0258D70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9FA-4336-A60C-56430036E86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9FA-4336-A60C-56430036E868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9FA-4336-A60C-56430036E868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9FA-4336-A60C-56430036E868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9FA-4336-A60C-56430036E86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9FA-4336-A60C-56430036E868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B9FA-4336-A60C-56430036E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円グラフ!$T$17:$Y$17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円グラフ!$T$18:$Y$18</c:f>
              <c:numCache>
                <c:formatCode>0.0_);\(0.0\)</c:formatCode>
                <c:ptCount val="6"/>
                <c:pt idx="0">
                  <c:v>185.55</c:v>
                </c:pt>
                <c:pt idx="1">
                  <c:v>10.66</c:v>
                </c:pt>
                <c:pt idx="2">
                  <c:v>6.92</c:v>
                </c:pt>
                <c:pt idx="3">
                  <c:v>5.37</c:v>
                </c:pt>
                <c:pt idx="4">
                  <c:v>2.08</c:v>
                </c:pt>
                <c:pt idx="5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9FA-4336-A60C-56430036E8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7950043347"/>
          <c:y val="0.12955232624503088"/>
          <c:w val="0.77104743405056941"/>
          <c:h val="0.580911479532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比べてみよう!$C$257:$F$257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比べてみよう!$C$258:$F$258</c:f>
              <c:numCache>
                <c:formatCode>0\ "ﾄﾝ"</c:formatCode>
                <c:ptCount val="4"/>
                <c:pt idx="0">
                  <c:v>797309</c:v>
                </c:pt>
                <c:pt idx="1">
                  <c:v>711888</c:v>
                </c:pt>
                <c:pt idx="2">
                  <c:v>673852</c:v>
                </c:pt>
                <c:pt idx="3">
                  <c:v>634466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0-47DD-A24D-8009DCB7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（ﾄﾝ）</a:t>
                </a:r>
              </a:p>
            </c:rich>
          </c:tx>
          <c:layout>
            <c:manualLayout>
              <c:xMode val="edge"/>
              <c:yMode val="edge"/>
              <c:x val="3.9512245762994107E-2"/>
              <c:y val="1.05532111813247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3133774592063E-2"/>
          <c:y val="0.13726113016063418"/>
          <c:w val="0.77031271571712867"/>
          <c:h val="0.60042354999742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3300"/>
              </a:solidFill>
              <a:ln w="9525">
                <a:solidFill>
                  <a:srgbClr val="FF3300"/>
                </a:solidFill>
              </a:ln>
              <a:effectLst/>
            </c:spPr>
          </c:marker>
          <c:cat>
            <c:strRef>
              <c:f>比べてみよう!$C$274:$F$274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比べてみよう!$C$275:$F$275</c:f>
              <c:numCache>
                <c:formatCode>0.0"%"</c:formatCode>
                <c:ptCount val="4"/>
                <c:pt idx="0">
                  <c:v>22.005395649616396</c:v>
                </c:pt>
                <c:pt idx="1">
                  <c:v>22.35017158121277</c:v>
                </c:pt>
                <c:pt idx="2">
                  <c:v>19.282909263348202</c:v>
                </c:pt>
                <c:pt idx="3">
                  <c:v>16.32573054939196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1-4657-8A8B-1A7FAEE0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82392"/>
        <c:axId val="592386656"/>
      </c:line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9477076128567122E-2"/>
              <c:y val="1.05511911726949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572257564909E-2"/>
          <c:y val="0.12933687755105042"/>
          <c:w val="0.90431358796304995"/>
          <c:h val="0.58409444182981041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比べてみよう!$C$292</c:f>
              <c:strCache>
                <c:ptCount val="1"/>
                <c:pt idx="0">
                  <c:v>岐阜県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37245CC-6763-475B-B19E-8E1ADE21E0E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23-4ED1-97E0-E16A01D33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F9A947D-FD2A-445A-AE4B-67E6E8FF17B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A23-4ED1-97E0-E16A01D33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2578FB-1991-4CE8-A129-4EE0015E58A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A23-4ED1-97E0-E16A01D33B77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57427A-B0C9-4EC6-92AC-433F1610CC7F}" type="CELLRANGE">
                      <a:rPr lang="en-US" altLang="ja-JP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23-4ED1-97E0-E16A01D33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比べてみよう!$D$291:$G$291</c:f>
              <c:strCache>
                <c:ptCount val="4"/>
                <c:pt idx="0">
                  <c:v>第47回
平成26年
12月14日</c:v>
                </c:pt>
                <c:pt idx="1">
                  <c:v>第48回
平成29年
10月22日</c:v>
                </c:pt>
                <c:pt idx="2">
                  <c:v>第49回
令和3年
10月31日</c:v>
                </c:pt>
                <c:pt idx="3">
                  <c:v>第50回
令和6年
10月27日</c:v>
                </c:pt>
              </c:strCache>
            </c:strRef>
          </c:cat>
          <c:val>
            <c:numRef>
              <c:f>比べてみよう!$D$292:$G$292</c:f>
              <c:numCache>
                <c:formatCode>0.0"%"</c:formatCode>
                <c:ptCount val="4"/>
                <c:pt idx="0">
                  <c:v>52.917400000000001</c:v>
                </c:pt>
                <c:pt idx="1">
                  <c:v>56.547600000000003</c:v>
                </c:pt>
                <c:pt idx="2">
                  <c:v>58.103499999999997</c:v>
                </c:pt>
                <c:pt idx="3">
                  <c:v>55.389899999999997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{"","","",""}</c15:f>
                <c15:dlblRangeCache>
                  <c:ptCount val="4"/>
                </c15:dlblRangeCache>
              </c15:datalabelsRange>
            </c:ext>
            <c:ext xmlns:c16="http://schemas.microsoft.com/office/drawing/2014/chart" uri="{C3380CC4-5D6E-409C-BE32-E72D297353CC}">
              <c16:uniqueId val="{0000000F-FA23-4ED1-97E0-E16A01D3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31008"/>
        <c:axId val="644345440"/>
      </c:lineChart>
      <c:catAx>
        <c:axId val="6443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45440"/>
        <c:crosses val="autoZero"/>
        <c:auto val="1"/>
        <c:lblAlgn val="ctr"/>
        <c:lblOffset val="100"/>
        <c:noMultiLvlLbl val="0"/>
      </c:catAx>
      <c:valAx>
        <c:axId val="64434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3593004769475362E-3"/>
              <c:y val="2.52479101977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310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1622741295455"/>
          <c:y val="0.20230528106272613"/>
          <c:w val="0.79091353499632211"/>
          <c:h val="0.5718869761061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比べてみよう!$M$121:$P$121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比べてみよう!$M$122:$P$122</c:f>
              <c:numCache>
                <c:formatCode>0\ "戸"</c:formatCode>
                <c:ptCount val="4"/>
                <c:pt idx="0">
                  <c:v>7184</c:v>
                </c:pt>
                <c:pt idx="1">
                  <c:v>6751</c:v>
                </c:pt>
                <c:pt idx="2">
                  <c:v>5807</c:v>
                </c:pt>
                <c:pt idx="3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7-42AD-9010-573F5C60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85403240"/>
        <c:axId val="585403568"/>
      </c:barChart>
      <c:catAx>
        <c:axId val="5854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568"/>
        <c:crosses val="autoZero"/>
        <c:auto val="1"/>
        <c:lblAlgn val="ctr"/>
        <c:lblOffset val="100"/>
        <c:noMultiLvlLbl val="0"/>
      </c:catAx>
      <c:valAx>
        <c:axId val="58540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5.4562120570011516E-2"/>
              <c:y val="8.84694663475752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2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FF99"/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FF9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A7-4AD9-BD27-212833322400}"/>
              </c:ext>
            </c:extLst>
          </c:dPt>
          <c:dPt>
            <c:idx val="1"/>
            <c:bubble3D val="0"/>
            <c:spPr>
              <a:solidFill>
                <a:srgbClr val="99FFCC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A7-4AD9-BD27-212833322400}"/>
              </c:ext>
            </c:extLst>
          </c:dPt>
          <c:dLbls>
            <c:dLbl>
              <c:idx val="0"/>
              <c:layout>
                <c:manualLayout>
                  <c:x val="-0.21932456217940968"/>
                  <c:y val="0.230951118929329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157807736284355"/>
                      <c:h val="0.23945032183749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0A7-4AD9-BD27-212833322400}"/>
                </c:ext>
              </c:extLst>
            </c:dLbl>
            <c:dLbl>
              <c:idx val="1"/>
              <c:layout>
                <c:manualLayout>
                  <c:x val="0.21144496821788902"/>
                  <c:y val="-0.271092169638088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80190570941908"/>
                      <c:h val="0.23945032183749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0A7-4AD9-BD27-2128333224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比べてみよう!$R$121:$S$121</c:f>
              <c:strCache>
                <c:ptCount val="2"/>
                <c:pt idx="0">
                  <c:v>販売農家</c:v>
                </c:pt>
                <c:pt idx="1">
                  <c:v>自給的農家</c:v>
                </c:pt>
              </c:strCache>
            </c:strRef>
          </c:cat>
          <c:val>
            <c:numRef>
              <c:f>比べてみよう!$R$122:$S$122</c:f>
              <c:numCache>
                <c:formatCode>0.0"%"</c:formatCode>
                <c:ptCount val="2"/>
                <c:pt idx="0">
                  <c:v>44.156692056583239</c:v>
                </c:pt>
                <c:pt idx="1">
                  <c:v>55.843307943416754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A7-4AD9-BD27-2128333224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044524017764"/>
          <c:y val="0.12571009114167378"/>
          <c:w val="0.83951808120517424"/>
          <c:h val="0.6628018495009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CC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比べてみよう!$M$9:$Q$9</c:f>
              <c:strCache>
                <c:ptCount val="5"/>
                <c:pt idx="0">
                  <c:v>平成12年
（2000年）</c:v>
                </c:pt>
                <c:pt idx="1">
                  <c:v>平成17年
（2005年）</c:v>
                </c:pt>
                <c:pt idx="2">
                  <c:v>平成22年
（2010年）</c:v>
                </c:pt>
                <c:pt idx="3">
                  <c:v>平成27年
（2015年）</c:v>
                </c:pt>
                <c:pt idx="4">
                  <c:v>令和2年
（2020年）</c:v>
                </c:pt>
              </c:strCache>
            </c:strRef>
          </c:cat>
          <c:val>
            <c:numRef>
              <c:f>比べてみよう!$M$10:$Q$10</c:f>
              <c:numCache>
                <c:formatCode>0"人"</c:formatCode>
                <c:ptCount val="5"/>
                <c:pt idx="0">
                  <c:v>415085</c:v>
                </c:pt>
                <c:pt idx="1">
                  <c:v>413367</c:v>
                </c:pt>
                <c:pt idx="2">
                  <c:v>413136</c:v>
                </c:pt>
                <c:pt idx="3">
                  <c:v>406735</c:v>
                </c:pt>
                <c:pt idx="4">
                  <c:v>402557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8-4C3E-A5A9-4BF3FE6F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949748371844488E-2"/>
              <c:y val="1.2121898169110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1071171213819"/>
          <c:y val="0.14320987654320988"/>
          <c:w val="0.83125931305925616"/>
          <c:h val="0.6971460614704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比べてみよう!$O$36</c:f>
              <c:strCache>
                <c:ptCount val="1"/>
                <c:pt idx="0">
                  <c:v>15才未満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比べてみよう!$O$37:$O$38</c:f>
              <c:numCache>
                <c:formatCode>0%</c:formatCode>
                <c:ptCount val="2"/>
                <c:pt idx="0">
                  <c:v>0.14000000000000001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F5-4646-8069-034CBEDC0171}"/>
            </c:ext>
          </c:extLst>
        </c:ser>
        <c:ser>
          <c:idx val="1"/>
          <c:order val="1"/>
          <c:tx>
            <c:strRef>
              <c:f>比べてみよう!$P$36</c:f>
              <c:strCache>
                <c:ptCount val="1"/>
                <c:pt idx="0">
                  <c:v>15～64才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比べてみよう!$P$37:$P$38</c:f>
              <c:numCache>
                <c:formatCode>0%</c:formatCode>
                <c:ptCount val="2"/>
                <c:pt idx="0">
                  <c:v>0.69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F5-4646-8069-034CBEDC0171}"/>
            </c:ext>
          </c:extLst>
        </c:ser>
        <c:ser>
          <c:idx val="2"/>
          <c:order val="2"/>
          <c:tx>
            <c:strRef>
              <c:f>比べてみよう!$Q$36</c:f>
              <c:strCache>
                <c:ptCount val="1"/>
                <c:pt idx="0">
                  <c:v>65才以上</c:v>
                </c:pt>
              </c:strCache>
            </c:strRef>
          </c:tx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F5-4646-8069-034CBEDC0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比べてみよう!$M$37:$N$38</c:f>
              <c:strCache>
                <c:ptCount val="2"/>
                <c:pt idx="0">
                  <c:v>平成12年
（2000年）</c:v>
                </c:pt>
                <c:pt idx="1">
                  <c:v>令和2年
（2020年）</c:v>
                </c:pt>
              </c:strCache>
            </c:strRef>
          </c:cat>
          <c:val>
            <c:numRef>
              <c:f>比べてみよう!$Q$37:$Q$38</c:f>
              <c:numCache>
                <c:formatCode>0%</c:formatCode>
                <c:ptCount val="2"/>
                <c:pt idx="0">
                  <c:v>0.17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F5-4646-8069-034CBEDC01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408666048"/>
        <c:axId val="408668016"/>
      </c:barChart>
      <c:catAx>
        <c:axId val="408666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8016"/>
        <c:crosses val="autoZero"/>
        <c:auto val="1"/>
        <c:lblAlgn val="ctr"/>
        <c:lblOffset val="100"/>
        <c:noMultiLvlLbl val="0"/>
      </c:catAx>
      <c:valAx>
        <c:axId val="408668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8666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39661708953049E-2"/>
          <c:y val="0.11760565663742764"/>
          <c:w val="0.72101647370576194"/>
          <c:h val="0.69324612378511419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比べてみよう!$M$57</c:f>
              <c:strCache>
                <c:ptCount val="1"/>
                <c:pt idx="0">
                  <c:v>出生数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比べてみよう!$N$56:$Q$56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比べてみよう!$N$57:$Q$57</c:f>
              <c:numCache>
                <c:formatCode>0"人"</c:formatCode>
                <c:ptCount val="4"/>
                <c:pt idx="0">
                  <c:v>19641</c:v>
                </c:pt>
                <c:pt idx="1">
                  <c:v>18029</c:v>
                </c:pt>
                <c:pt idx="2">
                  <c:v>16698</c:v>
                </c:pt>
                <c:pt idx="3">
                  <c:v>14931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AF9-B849-7FE664999BB2}"/>
            </c:ext>
          </c:extLst>
        </c:ser>
        <c:ser>
          <c:idx val="1"/>
          <c:order val="1"/>
          <c:tx>
            <c:strRef>
              <c:f>比べてみよう!$M$58</c:f>
              <c:strCache>
                <c:ptCount val="1"/>
                <c:pt idx="0">
                  <c:v>死亡数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比べてみよう!$N$56:$Q$56</c:f>
              <c:strCache>
                <c:ptCount val="4"/>
                <c:pt idx="0">
                  <c:v>平成13年～17年
（2001～2005年）</c:v>
                </c:pt>
                <c:pt idx="1">
                  <c:v>平成18年～22年
（2006～2010年）</c:v>
                </c:pt>
                <c:pt idx="2">
                  <c:v>平成23年～27年
（2011～2015年）</c:v>
                </c:pt>
                <c:pt idx="3">
                  <c:v>平成28年～令和2年
（2016～2020年）</c:v>
                </c:pt>
              </c:strCache>
            </c:strRef>
          </c:cat>
          <c:val>
            <c:numRef>
              <c:f>比べてみよう!$N$58:$Q$58</c:f>
              <c:numCache>
                <c:formatCode>0"人"</c:formatCode>
                <c:ptCount val="4"/>
                <c:pt idx="0">
                  <c:v>17066</c:v>
                </c:pt>
                <c:pt idx="1">
                  <c:v>18886</c:v>
                </c:pt>
                <c:pt idx="2">
                  <c:v>20962</c:v>
                </c:pt>
                <c:pt idx="3">
                  <c:v>22327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49-4AF9-B849-7FE664999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76776"/>
        <c:axId val="544075136"/>
      </c:lineChart>
      <c:catAx>
        <c:axId val="54407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5136"/>
        <c:crosses val="autoZero"/>
        <c:auto val="1"/>
        <c:lblAlgn val="ctr"/>
        <c:lblOffset val="100"/>
        <c:noMultiLvlLbl val="0"/>
      </c:catAx>
      <c:valAx>
        <c:axId val="54407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248250218722662E-2"/>
              <c:y val="2.67242636337124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0767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050117281990833"/>
          <c:y val="0.32433277119481668"/>
          <c:w val="0.12779719693311689"/>
          <c:h val="0.28081595225365719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140700951656"/>
          <c:y val="0.16222007614339851"/>
          <c:w val="0.79428353275316466"/>
          <c:h val="0.66791145761478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比べてみよう!$M$101:$O$101</c:f>
              <c:strCache>
                <c:ptCount val="3"/>
                <c:pt idx="0">
                  <c:v>農林水産業</c:v>
                </c:pt>
                <c:pt idx="1">
                  <c:v>工業</c:v>
                </c:pt>
                <c:pt idx="2">
                  <c:v>商業</c:v>
                </c:pt>
              </c:strCache>
            </c:strRef>
          </c:cat>
          <c:val>
            <c:numRef>
              <c:f>比べてみよう!$M$102:$O$102</c:f>
              <c:numCache>
                <c:formatCode>0"人"</c:formatCode>
                <c:ptCount val="3"/>
                <c:pt idx="0">
                  <c:v>3091</c:v>
                </c:pt>
                <c:pt idx="1">
                  <c:v>32093</c:v>
                </c:pt>
                <c:pt idx="2">
                  <c:v>34881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8-4D52-8CA1-B8FA7C7A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63060272"/>
        <c:axId val="363060600"/>
      </c:barChart>
      <c:catAx>
        <c:axId val="3630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600"/>
        <c:crosses val="autoZero"/>
        <c:auto val="1"/>
        <c:lblAlgn val="ctr"/>
        <c:lblOffset val="100"/>
        <c:noMultiLvlLbl val="0"/>
      </c:catAx>
      <c:valAx>
        <c:axId val="363060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7480506204317018E-2"/>
              <c:y val="1.6098536849030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06027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E2-4B27-AD58-7AC7C8D65EE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E2-4B27-AD58-7AC7C8D65EE7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E2-4B27-AD58-7AC7C8D65EE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FE2-4B27-AD58-7AC7C8D65E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比べてみよう!$N$150:$Q$150</c:f>
              <c:strCache>
                <c:ptCount val="4"/>
                <c:pt idx="0">
                  <c:v>繊維・衣服</c:v>
                </c:pt>
                <c:pt idx="1">
                  <c:v>食料品</c:v>
                </c:pt>
                <c:pt idx="2">
                  <c:v>一般機械</c:v>
                </c:pt>
                <c:pt idx="3">
                  <c:v>その他</c:v>
                </c:pt>
              </c:strCache>
            </c:strRef>
          </c:cat>
          <c:val>
            <c:numRef>
              <c:f>比べてみよう!$N$151:$Q$151</c:f>
              <c:numCache>
                <c:formatCode>0.0"%"</c:formatCode>
                <c:ptCount val="4"/>
                <c:pt idx="0">
                  <c:v>19.332103807140033</c:v>
                </c:pt>
                <c:pt idx="1">
                  <c:v>17.909366354893955</c:v>
                </c:pt>
                <c:pt idx="2">
                  <c:v>11.579502041891713</c:v>
                </c:pt>
                <c:pt idx="3" formatCode="0">
                  <c:v>51.179027796074294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FE2-4B27-AD58-7AC7C8D65E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52-426C-935E-7D5027E95F0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52-426C-935E-7D5027E95F0D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52-426C-935E-7D5027E95F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552-426C-935E-7D5027E95F0D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552-426C-935E-7D5027E95F0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552-426C-935E-7D5027E95F0D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52-426C-935E-7D5027E95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円グラフ!$T$19:$Y$19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円グラフ!$T$20:$Y$20</c:f>
              <c:numCache>
                <c:formatCode>0.0_);\(0.0\)</c:formatCode>
                <c:ptCount val="6"/>
                <c:pt idx="0">
                  <c:v>9.5</c:v>
                </c:pt>
                <c:pt idx="1">
                  <c:v>8.67</c:v>
                </c:pt>
                <c:pt idx="2">
                  <c:v>5.57</c:v>
                </c:pt>
                <c:pt idx="3">
                  <c:v>4.09</c:v>
                </c:pt>
                <c:pt idx="4">
                  <c:v>0</c:v>
                </c:pt>
                <c:pt idx="5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552-426C-935E-7D5027E95F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014096368346"/>
          <c:y val="0.10265325183487446"/>
          <c:w val="0.87008440254634889"/>
          <c:h val="0.69860301837270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比べてみよう!$M$171:$P$171</c:f>
              <c:strCache>
                <c:ptCount val="4"/>
                <c:pt idx="0">
                  <c:v>従業者
0～9人</c:v>
                </c:pt>
                <c:pt idx="1">
                  <c:v>従業者
10～49人</c:v>
                </c:pt>
                <c:pt idx="2">
                  <c:v>従業者
50～99人</c:v>
                </c:pt>
                <c:pt idx="3">
                  <c:v>従業者
100人以上</c:v>
                </c:pt>
              </c:strCache>
            </c:strRef>
          </c:cat>
          <c:val>
            <c:numRef>
              <c:f>比べてみよう!$M$172:$P$172</c:f>
              <c:numCache>
                <c:formatCode>0\ "事業所"</c:formatCode>
                <c:ptCount val="4"/>
                <c:pt idx="0">
                  <c:v>1104</c:v>
                </c:pt>
                <c:pt idx="1">
                  <c:v>268</c:v>
                </c:pt>
                <c:pt idx="2">
                  <c:v>31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5-4D09-9A62-5586DBA7B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909708928"/>
        <c:axId val="909710896"/>
      </c:barChart>
      <c:catAx>
        <c:axId val="9097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10896"/>
        <c:crosses val="autoZero"/>
        <c:auto val="1"/>
        <c:lblAlgn val="ctr"/>
        <c:lblOffset val="100"/>
        <c:noMultiLvlLbl val="0"/>
      </c:catAx>
      <c:valAx>
        <c:axId val="909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（事業所）</a:t>
                </a:r>
              </a:p>
            </c:rich>
          </c:tx>
          <c:layout>
            <c:manualLayout>
              <c:xMode val="edge"/>
              <c:yMode val="edge"/>
              <c:x val="0"/>
              <c:y val="1.32683234180827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08928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9.7215701783725003E-2"/>
          <c:w val="0.87189576634226285"/>
          <c:h val="0.62967713885295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比べてみよう!$M$195:$P$195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比べてみよう!$M$196:$P$196</c:f>
              <c:numCache>
                <c:formatCode>0\ "件"</c:formatCode>
                <c:ptCount val="4"/>
                <c:pt idx="0">
                  <c:v>208</c:v>
                </c:pt>
                <c:pt idx="1">
                  <c:v>146</c:v>
                </c:pt>
                <c:pt idx="2">
                  <c:v>111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6-4FB8-B98A-FFEC9D42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1651448888028705"/>
          <c:w val="0.81797485861741703"/>
          <c:h val="0.65159723911776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比べてみよう!$M$217</c:f>
              <c:strCache>
                <c:ptCount val="1"/>
                <c:pt idx="0">
                  <c:v>人身事故件数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比べてみよう!$O$216:$R$216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比べてみよう!$O$217:$R$217</c:f>
              <c:numCache>
                <c:formatCode>0\ "件"</c:formatCode>
                <c:ptCount val="4"/>
                <c:pt idx="0">
                  <c:v>3885</c:v>
                </c:pt>
                <c:pt idx="1">
                  <c:v>3342</c:v>
                </c:pt>
                <c:pt idx="2">
                  <c:v>1987</c:v>
                </c:pt>
                <c:pt idx="3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4-4079-A96A-21C02BD7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8556676425661909E-3"/>
              <c:y val="1.05522880914188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7271116487376"/>
          <c:y val="0.11284462096892715"/>
          <c:w val="0.79806467383915791"/>
          <c:h val="0.6739433189401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比べてみよう!$M$218</c:f>
              <c:strCache>
                <c:ptCount val="1"/>
                <c:pt idx="0">
                  <c:v>交通事故死亡者数</c:v>
                </c:pt>
              </c:strCache>
            </c:strRef>
          </c:tx>
          <c:spPr>
            <a:solidFill>
              <a:srgbClr val="FFFF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比べてみよう!$O$216:$R$216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比べてみよう!$O$218:$R$218</c:f>
              <c:numCache>
                <c:formatCode>0\ "人"</c:formatCode>
                <c:ptCount val="4"/>
                <c:pt idx="0">
                  <c:v>28</c:v>
                </c:pt>
                <c:pt idx="1">
                  <c:v>20</c:v>
                </c:pt>
                <c:pt idx="2">
                  <c:v>21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7-4545-AD9D-37616E47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7248566913588459E-3"/>
              <c:y val="1.0550724924918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891662010005"/>
          <c:y val="0.13163659668470071"/>
          <c:w val="0.83416744461474768"/>
          <c:h val="0.61852661338867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比べてみよう!$M$241:$P$241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比べてみよう!$M$242:$P$242</c:f>
              <c:numCache>
                <c:formatCode>0\ "件"</c:formatCode>
                <c:ptCount val="4"/>
                <c:pt idx="0">
                  <c:v>10847</c:v>
                </c:pt>
                <c:pt idx="1">
                  <c:v>6264</c:v>
                </c:pt>
                <c:pt idx="2">
                  <c:v>4872</c:v>
                </c:pt>
                <c:pt idx="3">
                  <c:v>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6-4601-9E04-BB4260E8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2.7115067456736718E-2"/>
              <c:y val="1.055206258544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7950043347"/>
          <c:y val="0.12955232624503088"/>
          <c:w val="0.77104743405056941"/>
          <c:h val="0.58091147953293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比べてみよう!$M$257:$P$257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比べてみよう!$M$258:$P$258</c:f>
              <c:numCache>
                <c:formatCode>0\ "ﾄﾝ"</c:formatCode>
                <c:ptCount val="4"/>
                <c:pt idx="0">
                  <c:v>172281</c:v>
                </c:pt>
                <c:pt idx="1">
                  <c:v>156936</c:v>
                </c:pt>
                <c:pt idx="2">
                  <c:v>146863</c:v>
                </c:pt>
                <c:pt idx="3">
                  <c:v>135525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5-494F-A3FF-89158BA7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92382392"/>
        <c:axId val="592386656"/>
      </c:bar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（ﾄﾝ）</a:t>
                </a:r>
              </a:p>
            </c:rich>
          </c:tx>
          <c:layout>
            <c:manualLayout>
              <c:xMode val="edge"/>
              <c:yMode val="edge"/>
              <c:x val="3.9512245762994107E-2"/>
              <c:y val="1.05532111813247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73133774592063E-2"/>
          <c:y val="0.13726113016063418"/>
          <c:w val="0.77031271571712867"/>
          <c:h val="0.60042354999742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3300"/>
              </a:solidFill>
              <a:ln w="9525">
                <a:solidFill>
                  <a:srgbClr val="FF3300"/>
                </a:solidFill>
              </a:ln>
              <a:effectLst/>
            </c:spPr>
          </c:marker>
          <c:cat>
            <c:strRef>
              <c:f>比べてみよう!$M$274:$P$274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比べてみよう!$M$275:$P$275</c:f>
              <c:numCache>
                <c:formatCode>0.0"%"</c:formatCode>
                <c:ptCount val="4"/>
                <c:pt idx="0">
                  <c:v>21.060941136863612</c:v>
                </c:pt>
                <c:pt idx="1">
                  <c:v>18.950762427277883</c:v>
                </c:pt>
                <c:pt idx="2">
                  <c:v>14.29808708698469</c:v>
                </c:pt>
                <c:pt idx="3">
                  <c:v>10.751384010953032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0-45AC-A022-7795C194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382392"/>
        <c:axId val="592386656"/>
      </c:lineChart>
      <c:catAx>
        <c:axId val="5923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6656"/>
        <c:crosses val="autoZero"/>
        <c:auto val="1"/>
        <c:lblAlgn val="ctr"/>
        <c:lblOffset val="100"/>
        <c:noMultiLvlLbl val="0"/>
      </c:catAx>
      <c:valAx>
        <c:axId val="59238665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9477076128567122E-2"/>
              <c:y val="1.05511911726949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382392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3572257564909E-2"/>
          <c:y val="0.12933687755105042"/>
          <c:w val="0.90431358796304995"/>
          <c:h val="0.5851688376462294"/>
        </c:manualLayout>
      </c:layout>
      <c:lineChart>
        <c:grouping val="standard"/>
        <c:varyColors val="0"/>
        <c:ser>
          <c:idx val="0"/>
          <c:order val="0"/>
          <c:tx>
            <c:strRef>
              <c:f>比べてみよう!$M$292</c:f>
              <c:strCache>
                <c:ptCount val="1"/>
                <c:pt idx="0">
                  <c:v>岐阜市（岐阜）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26DAA5E-FE13-4CC3-86D2-CC658DBF76E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28A-4DB6-8CBA-427E9B1F29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F9A7AB-4D76-4A07-8851-F816A240A92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28A-4DB6-8CBA-427E9B1F29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54F159F-28FA-43E6-9070-B5BD5FE0716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28A-4DB6-8CBA-427E9B1F2988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57427A-B0C9-4EC6-92AC-433F1610CC7F}" type="CELLRANGE">
                      <a:rPr lang="en-US" altLang="ja-JP">
                        <a:solidFill>
                          <a:schemeClr val="accent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2">
                              <a:lumMod val="50000"/>
                            </a:schemeClr>
                          </a:solidFill>
                        </a:defRPr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28A-4DB6-8CBA-427E9B1F2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比べてみよう!$N$291:$Q$291</c:f>
              <c:strCache>
                <c:ptCount val="4"/>
                <c:pt idx="0">
                  <c:v>第47回
平成26年
12月14日</c:v>
                </c:pt>
                <c:pt idx="1">
                  <c:v>第48回
平成29年
10月22日</c:v>
                </c:pt>
                <c:pt idx="2">
                  <c:v>第49回
令和3年
10月31日</c:v>
                </c:pt>
                <c:pt idx="3">
                  <c:v>第50回
令和6年
10月27日</c:v>
                </c:pt>
              </c:strCache>
            </c:strRef>
          </c:cat>
          <c:val>
            <c:numRef>
              <c:f>比べてみよう!$N$292:$Q$292</c:f>
              <c:numCache>
                <c:formatCode>0.0"%"</c:formatCode>
                <c:ptCount val="4"/>
                <c:pt idx="0">
                  <c:v>46.027900000000002</c:v>
                </c:pt>
                <c:pt idx="1">
                  <c:v>50.475999999999999</c:v>
                </c:pt>
                <c:pt idx="2">
                  <c:v>52.308999999999997</c:v>
                </c:pt>
                <c:pt idx="3">
                  <c:v>48.668900000000001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{"","","",""}</c15:f>
                <c15:dlblRangeCache>
                  <c:ptCount val="4"/>
                </c15:dlblRangeCache>
              </c15:datalabelsRange>
            </c:ext>
            <c:ext xmlns:c16="http://schemas.microsoft.com/office/drawing/2014/chart" uri="{C3380CC4-5D6E-409C-BE32-E72D297353CC}">
              <c16:uniqueId val="{0000000F-028A-4DB6-8CBA-427E9B1F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31008"/>
        <c:axId val="644345440"/>
      </c:lineChart>
      <c:catAx>
        <c:axId val="6443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45440"/>
        <c:crosses val="autoZero"/>
        <c:auto val="1"/>
        <c:lblAlgn val="ctr"/>
        <c:lblOffset val="100"/>
        <c:noMultiLvlLbl val="0"/>
      </c:catAx>
      <c:valAx>
        <c:axId val="6443454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3593004769475362E-3"/>
              <c:y val="2.52479101977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310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78C-44B7-A46F-A425660C8C5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78C-44B7-A46F-A425660C8C5D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78C-44B7-A46F-A425660C8C5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78C-44B7-A46F-A425660C8C5D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78C-44B7-A46F-A425660C8C5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78C-44B7-A46F-A425660C8C5D}"/>
              </c:ext>
            </c:extLst>
          </c:dPt>
          <c:dLbls>
            <c:dLbl>
              <c:idx val="1"/>
              <c:layout>
                <c:manualLayout>
                  <c:x val="-7.0519138528480949E-2"/>
                  <c:y val="8.0166094940989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8C-44B7-A46F-A425660C8C5D}"/>
                </c:ext>
              </c:extLst>
            </c:dLbl>
            <c:dLbl>
              <c:idx val="2"/>
              <c:layout>
                <c:manualLayout>
                  <c:x val="-9.2952517536301446E-2"/>
                  <c:y val="4.24113144091782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8C-44B7-A46F-A425660C8C5D}"/>
                </c:ext>
              </c:extLst>
            </c:dLbl>
            <c:dLbl>
              <c:idx val="3"/>
              <c:layout>
                <c:manualLayout>
                  <c:x val="-8.2484744647667863E-2"/>
                  <c:y val="-2.1301730864035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32893203935322"/>
                      <c:h val="0.116027565001881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A78C-44B7-A46F-A425660C8C5D}"/>
                </c:ext>
              </c:extLst>
            </c:dLbl>
            <c:dLbl>
              <c:idx val="4"/>
              <c:layout>
                <c:manualLayout>
                  <c:x val="1.7087023381586984E-2"/>
                  <c:y val="-1.9374385910026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81777148294231"/>
                      <c:h val="0.11417001921093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78C-44B7-A46F-A425660C8C5D}"/>
                </c:ext>
              </c:extLst>
            </c:dLbl>
            <c:dLbl>
              <c:idx val="5"/>
              <c:layout>
                <c:manualLayout>
                  <c:x val="0.13320965757217981"/>
                  <c:y val="-2.22738427186214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8C-44B7-A46F-A425660C8C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円グラフ!$T$21:$Y$21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円グラフ!$T$22:$Y$22</c:f>
              <c:numCache>
                <c:formatCode>0.0_);\(0.0\)</c:formatCode>
                <c:ptCount val="6"/>
                <c:pt idx="0">
                  <c:v>322.57</c:v>
                </c:pt>
                <c:pt idx="1">
                  <c:v>18.190000000000001</c:v>
                </c:pt>
                <c:pt idx="2">
                  <c:v>8.66</c:v>
                </c:pt>
                <c:pt idx="3">
                  <c:v>7.91</c:v>
                </c:pt>
                <c:pt idx="4">
                  <c:v>7.78</c:v>
                </c:pt>
                <c:pt idx="5">
                  <c:v>9.5399999999999991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78C-44B7-A46F-A425660C8C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119-4595-8BA3-7BBCE0A5A3E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119-4595-8BA3-7BBCE0A5A3EA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119-4595-8BA3-7BBCE0A5A3EA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119-4595-8BA3-7BBCE0A5A3E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119-4595-8BA3-7BBCE0A5A3E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119-4595-8BA3-7BBCE0A5A3EA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19-4595-8BA3-7BBCE0A5A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円グラフ!$T$23:$Y$23</c:f>
              <c:strCache>
                <c:ptCount val="6"/>
                <c:pt idx="0">
                  <c:v>宅地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円グラフ!$T$24:$Y$24</c:f>
              <c:numCache>
                <c:formatCode>0.0_);\(0.0\)</c:formatCode>
                <c:ptCount val="6"/>
                <c:pt idx="0">
                  <c:v>3.99</c:v>
                </c:pt>
                <c:pt idx="1">
                  <c:v>1.93</c:v>
                </c:pt>
                <c:pt idx="2">
                  <c:v>1.47</c:v>
                </c:pt>
                <c:pt idx="3">
                  <c:v>0.23</c:v>
                </c:pt>
                <c:pt idx="4">
                  <c:v>0</c:v>
                </c:pt>
                <c:pt idx="5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119-4595-8BA3-7BBCE0A5A3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chemeClr val="accent4">
                    <a:lumMod val="20000"/>
                    <a:lumOff val="80000"/>
                  </a:schemeClr>
                </a:fgClr>
                <a:bgClr>
                  <a:srgbClr val="FFCC66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59-4A53-B7A3-D86FD3D14181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59-4A53-B7A3-D86FD3D14181}"/>
              </c:ext>
            </c:extLst>
          </c:dPt>
          <c:dPt>
            <c:idx val="2"/>
            <c:bubble3D val="0"/>
            <c:spPr>
              <a:solidFill>
                <a:srgbClr val="FFFF66">
                  <a:alpha val="99000"/>
                </a:srgb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59-4A53-B7A3-D86FD3D1418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59-4A53-B7A3-D86FD3D1418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59-4A53-B7A3-D86FD3D1418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59-4A53-B7A3-D86FD3D1418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059-4A53-B7A3-D86FD3D141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059-4A53-B7A3-D86FD3D14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円グラフ!$T$25:$Y$25</c:f>
              <c:strCache>
                <c:ptCount val="6"/>
                <c:pt idx="0">
                  <c:v>宅地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円グラフ!$T$26:$Y$26</c:f>
              <c:numCache>
                <c:formatCode>0.0_);\(0.0\)</c:formatCode>
                <c:ptCount val="6"/>
                <c:pt idx="0">
                  <c:v>3.25</c:v>
                </c:pt>
                <c:pt idx="1">
                  <c:v>2.93</c:v>
                </c:pt>
                <c:pt idx="2">
                  <c:v>2.06</c:v>
                </c:pt>
                <c:pt idx="3">
                  <c:v>1.22</c:v>
                </c:pt>
                <c:pt idx="4">
                  <c:v>0</c:v>
                </c:pt>
                <c:pt idx="5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059-4A53-B7A3-D86FD3D141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2B1-4AB0-A5EC-37C0109E4CA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2B1-4AB0-A5EC-37C0109E4CA1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2B1-4AB0-A5EC-37C0109E4CA1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2B1-4AB0-A5EC-37C0109E4CA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2B1-4AB0-A5EC-37C0109E4CA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2B1-4AB0-A5EC-37C0109E4CA1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B1-4AB0-A5EC-37C0109E4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円グラフ!$T$27:$Y$27</c:f>
              <c:strCache>
                <c:ptCount val="6"/>
                <c:pt idx="0">
                  <c:v>宅地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円グラフ!$T$28:$Y$28</c:f>
              <c:numCache>
                <c:formatCode>0.0_);\(0.0\)</c:formatCode>
                <c:ptCount val="6"/>
                <c:pt idx="0">
                  <c:v>2.73</c:v>
                </c:pt>
                <c:pt idx="1">
                  <c:v>1.37</c:v>
                </c:pt>
                <c:pt idx="2">
                  <c:v>0.9</c:v>
                </c:pt>
                <c:pt idx="3">
                  <c:v>0.17</c:v>
                </c:pt>
                <c:pt idx="4">
                  <c:v>0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2B1-4AB0-A5EC-37C0109E4C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5559035749204"/>
          <c:y val="0.13949581883659889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B47-4639-B853-4C629BDC533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B47-4639-B853-4C629BDC5336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B47-4639-B853-4C629BDC533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B47-4639-B853-4C629BDC533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B47-4639-B853-4C629BDC533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B47-4639-B853-4C629BDC5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円グラフ!$T$29:$Y$29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円グラフ!$T$30:$Y$30</c:f>
              <c:numCache>
                <c:formatCode>0.0_);\(0.0\)</c:formatCode>
                <c:ptCount val="6"/>
                <c:pt idx="0">
                  <c:v>979.75</c:v>
                </c:pt>
                <c:pt idx="1">
                  <c:v>167.98</c:v>
                </c:pt>
                <c:pt idx="2">
                  <c:v>86.890000000000015</c:v>
                </c:pt>
                <c:pt idx="3">
                  <c:v>77.509999999999991</c:v>
                </c:pt>
                <c:pt idx="4">
                  <c:v>58.39</c:v>
                </c:pt>
                <c:pt idx="5">
                  <c:v>62.419999999999995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B47-4639-B853-4C629BDC53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D-48BB-BD1F-909E0D1EB3B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D-48BB-BD1F-909E0D1EB3B0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D-48BB-BD1F-909E0D1EB3B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7D-48BB-BD1F-909E0D1EB3B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C7D-48BB-BD1F-909E0D1EB3B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C7D-48BB-BD1F-909E0D1EB3B0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C7D-48BB-BD1F-909E0D1EB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円グラフ!$T$31:$Y$31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円グラフ!$T$32:$Y$32</c:f>
              <c:numCache>
                <c:formatCode>0.0_);\(0.0\)</c:formatCode>
                <c:ptCount val="6"/>
                <c:pt idx="0">
                  <c:v>108.37</c:v>
                </c:pt>
                <c:pt idx="1">
                  <c:v>28.05</c:v>
                </c:pt>
                <c:pt idx="2">
                  <c:v>27.8</c:v>
                </c:pt>
                <c:pt idx="3">
                  <c:v>13.33</c:v>
                </c:pt>
                <c:pt idx="4">
                  <c:v>10.6</c:v>
                </c:pt>
                <c:pt idx="5">
                  <c:v>18.420000000000002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7D-48BB-BD1F-909E0D1EB3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4C-4F78-B9D9-0C4D47791807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4C-4F78-B9D9-0C4D47791807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4C-4F78-B9D9-0C4D47791807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4C-4F78-B9D9-0C4D47791807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B4C-4F78-B9D9-0C4D4779180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B4C-4F78-B9D9-0C4D47791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円グラフ!$T$33:$Y$33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水面・河川・水路</c:v>
                </c:pt>
                <c:pt idx="3">
                  <c:v>宅地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円グラフ!$T$34:$Y$34</c:f>
              <c:numCache>
                <c:formatCode>0.0_);\(0.0\)</c:formatCode>
                <c:ptCount val="6"/>
                <c:pt idx="0">
                  <c:v>36.47</c:v>
                </c:pt>
                <c:pt idx="1">
                  <c:v>30.23</c:v>
                </c:pt>
                <c:pt idx="2">
                  <c:v>16.8</c:v>
                </c:pt>
                <c:pt idx="3">
                  <c:v>10.9</c:v>
                </c:pt>
                <c:pt idx="4">
                  <c:v>9.56</c:v>
                </c:pt>
                <c:pt idx="5">
                  <c:v>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B4C-4F78-B9D9-0C4D477918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3F-46A0-A32A-B38E484E959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3F-46A0-A32A-B38E484E959A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3F-46A0-A32A-B38E484E959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3F-46A0-A32A-B38E484E959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3F-46A0-A32A-B38E484E959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3F-46A0-A32A-B38E484E959A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73F-46A0-A32A-B38E484E95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円グラフ!$T$7:$Y$7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円グラフ!$T$8:$Y$8</c:f>
              <c:numCache>
                <c:formatCode>0.0_);\(0.0\)</c:formatCode>
                <c:ptCount val="6"/>
                <c:pt idx="0">
                  <c:v>8572.76</c:v>
                </c:pt>
                <c:pt idx="1">
                  <c:v>544.46</c:v>
                </c:pt>
                <c:pt idx="2">
                  <c:v>429.18</c:v>
                </c:pt>
                <c:pt idx="3">
                  <c:v>309.32</c:v>
                </c:pt>
                <c:pt idx="4">
                  <c:v>285.64</c:v>
                </c:pt>
                <c:pt idx="5">
                  <c:v>479.93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3F-46A0-A32A-B38E484E95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F6-464C-AD45-94E1A5EF936D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F6-464C-AD45-94E1A5EF936D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F6-464C-AD45-94E1A5EF936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F6-464C-AD45-94E1A5EF936D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F6-464C-AD45-94E1A5EF936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F6-464C-AD45-94E1A5EF93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円グラフ!$T$35:$Y$35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円グラフ!$T$36:$Y$36</c:f>
              <c:numCache>
                <c:formatCode>0.0_);\(0.0\)</c:formatCode>
                <c:ptCount val="6"/>
                <c:pt idx="0">
                  <c:v>25.62</c:v>
                </c:pt>
                <c:pt idx="1">
                  <c:v>18.239999999999998</c:v>
                </c:pt>
                <c:pt idx="2">
                  <c:v>8.89</c:v>
                </c:pt>
                <c:pt idx="3">
                  <c:v>8.06</c:v>
                </c:pt>
                <c:pt idx="4">
                  <c:v>7.05</c:v>
                </c:pt>
                <c:pt idx="5">
                  <c:v>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CF6-464C-AD45-94E1A5EF93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53-4562-8B3C-FAC90B52DE2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53-4562-8B3C-FAC90B52DE21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53-4562-8B3C-FAC90B52DE2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53-4562-8B3C-FAC90B52DE2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753-4562-8B3C-FAC90B52DE2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753-4562-8B3C-FAC90B52DE21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753-4562-8B3C-FAC90B52D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円グラフ!$T$37:$Y$37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円グラフ!$T$38:$Y$38</c:f>
              <c:numCache>
                <c:formatCode>0.0_);\(0.0\)</c:formatCode>
                <c:ptCount val="6"/>
                <c:pt idx="0">
                  <c:v>32.51</c:v>
                </c:pt>
                <c:pt idx="1">
                  <c:v>10.16</c:v>
                </c:pt>
                <c:pt idx="2">
                  <c:v>7.52</c:v>
                </c:pt>
                <c:pt idx="3">
                  <c:v>3.01</c:v>
                </c:pt>
                <c:pt idx="4">
                  <c:v>1.96</c:v>
                </c:pt>
                <c:pt idx="5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753-4562-8B3C-FAC90B52DE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1B-4B14-A080-060F52F9907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1B-4B14-A080-060F52F99071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1B-4B14-A080-060F52F9907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91B-4B14-A080-060F52F99071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91B-4B14-A080-060F52F9907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91B-4B14-A080-060F52F99071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91B-4B14-A080-060F52F99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円グラフ!$T$39:$Y$39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円グラフ!$T$40:$Y$40</c:f>
              <c:numCache>
                <c:formatCode>0.0_);\(0.0\)</c:formatCode>
                <c:ptCount val="6"/>
                <c:pt idx="0">
                  <c:v>37.79</c:v>
                </c:pt>
                <c:pt idx="1">
                  <c:v>2.79</c:v>
                </c:pt>
                <c:pt idx="2">
                  <c:v>2.39</c:v>
                </c:pt>
                <c:pt idx="3">
                  <c:v>2.12</c:v>
                </c:pt>
                <c:pt idx="4">
                  <c:v>0.86</c:v>
                </c:pt>
                <c:pt idx="5">
                  <c:v>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1B-4B14-A080-060F52F990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A5-4522-A3D9-E3C9F1F9435C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A5-4522-A3D9-E3C9F1F9435C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A5-4522-A3D9-E3C9F1F9435C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0A5-4522-A3D9-E3C9F1F9435C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0A5-4522-A3D9-E3C9F1F9435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0A5-4522-A3D9-E3C9F1F9435C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A5-4522-A3D9-E3C9F1F94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円グラフ!$T$41:$Y$41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道路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円グラフ!$T$42:$Y$42</c:f>
              <c:numCache>
                <c:formatCode>0.0_);\(0.0\)</c:formatCode>
                <c:ptCount val="6"/>
                <c:pt idx="0">
                  <c:v>8.2799999999999994</c:v>
                </c:pt>
                <c:pt idx="1">
                  <c:v>4.8099999999999996</c:v>
                </c:pt>
                <c:pt idx="2">
                  <c:v>2.71</c:v>
                </c:pt>
                <c:pt idx="3">
                  <c:v>2.67</c:v>
                </c:pt>
                <c:pt idx="4">
                  <c:v>0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0A5-4522-A3D9-E3C9F1F943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19-430E-A62F-99C3D9D386D2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C19-430E-A62F-99C3D9D386D2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C19-430E-A62F-99C3D9D386D2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C19-430E-A62F-99C3D9D386D2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C19-430E-A62F-99C3D9D386D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C19-430E-A62F-99C3D9D386D2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C19-430E-A62F-99C3D9D386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19-430E-A62F-99C3D9D386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円グラフ!$T$43:$Y$43</c:f>
              <c:strCache>
                <c:ptCount val="6"/>
                <c:pt idx="0">
                  <c:v>農地</c:v>
                </c:pt>
                <c:pt idx="1">
                  <c:v>水面・河川・水路</c:v>
                </c:pt>
                <c:pt idx="2">
                  <c:v>宅地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円グラフ!$T$44:$Y$44</c:f>
              <c:numCache>
                <c:formatCode>0.0_);\(0.0\)</c:formatCode>
                <c:ptCount val="6"/>
                <c:pt idx="0">
                  <c:v>10.9</c:v>
                </c:pt>
                <c:pt idx="1">
                  <c:v>3.93</c:v>
                </c:pt>
                <c:pt idx="2">
                  <c:v>2.92</c:v>
                </c:pt>
                <c:pt idx="3">
                  <c:v>2.4300000000000002</c:v>
                </c:pt>
                <c:pt idx="4">
                  <c:v>0</c:v>
                </c:pt>
                <c:pt idx="5">
                  <c:v>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C19-430E-A62F-99C3D9D386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03585139459087"/>
          <c:y val="0.12344785645398085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DE-4CE4-B413-66020743FBD4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DE-4CE4-B413-66020743FBD4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EDE-4CE4-B413-66020743FBD4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EDE-4CE4-B413-66020743FBD4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EDE-4CE4-B413-66020743FBD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EDE-4CE4-B413-66020743FBD4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DE-4CE4-B413-66020743FB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円グラフ!$T$45:$Y$45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円グラフ!$T$46:$Y$46</c:f>
              <c:numCache>
                <c:formatCode>0.0_);\(0.0\)</c:formatCode>
                <c:ptCount val="6"/>
                <c:pt idx="0">
                  <c:v>7.63</c:v>
                </c:pt>
                <c:pt idx="1">
                  <c:v>3.92</c:v>
                </c:pt>
                <c:pt idx="2">
                  <c:v>3.77</c:v>
                </c:pt>
                <c:pt idx="3">
                  <c:v>2.27</c:v>
                </c:pt>
                <c:pt idx="4">
                  <c:v>0</c:v>
                </c:pt>
                <c:pt idx="5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DE-4CE4-B413-66020743FB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2C-4754-8102-5F0A3D061573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2C-4754-8102-5F0A3D061573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2C-4754-8102-5F0A3D061573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2C-4754-8102-5F0A3D061573}"/>
              </c:ext>
            </c:extLst>
          </c:dPt>
          <c:dPt>
            <c:idx val="4"/>
            <c:bubble3D val="0"/>
            <c:spPr>
              <a:pattFill prst="pct10">
                <a:fgClr>
                  <a:schemeClr val="accent4">
                    <a:lumMod val="20000"/>
                    <a:lumOff val="80000"/>
                  </a:schemeClr>
                </a:fgClr>
                <a:bgClr>
                  <a:srgbClr val="FFCC66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2C-4754-8102-5F0A3D06157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2C-4754-8102-5F0A3D061573}"/>
              </c:ext>
            </c:extLst>
          </c:dPt>
          <c:dLbls>
            <c:dLbl>
              <c:idx val="1"/>
              <c:layout>
                <c:manualLayout>
                  <c:x val="-0.1260346646852685"/>
                  <c:y val="0.13378277504451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23934186988667"/>
                      <c:h val="0.143708596781856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A2C-4754-8102-5F0A3D061573}"/>
                </c:ext>
              </c:extLst>
            </c:dLbl>
            <c:dLbl>
              <c:idx val="2"/>
              <c:layout>
                <c:manualLayout>
                  <c:x val="-0.19658084313471774"/>
                  <c:y val="-4.48245254884735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2C-4754-8102-5F0A3D061573}"/>
                </c:ext>
              </c:extLst>
            </c:dLbl>
            <c:dLbl>
              <c:idx val="3"/>
              <c:layout>
                <c:manualLayout>
                  <c:x val="-0.16748683922083385"/>
                  <c:y val="-3.02766308358423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2C-4754-8102-5F0A3D061573}"/>
                </c:ext>
              </c:extLst>
            </c:dLbl>
            <c:dLbl>
              <c:idx val="4"/>
              <c:layout>
                <c:manualLayout>
                  <c:x val="-2.8238036352608836E-3"/>
                  <c:y val="-1.4354433752721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3282811237583"/>
                      <c:h val="0.114169915856675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CA2C-4754-8102-5F0A3D0615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円グラフ!$T$47:$Y$47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円グラフ!$T$48:$Y$48</c:f>
              <c:numCache>
                <c:formatCode>0.0_);\(0.0\)</c:formatCode>
                <c:ptCount val="6"/>
                <c:pt idx="0">
                  <c:v>731.74</c:v>
                </c:pt>
                <c:pt idx="1">
                  <c:v>22.74</c:v>
                </c:pt>
                <c:pt idx="2">
                  <c:v>16.920000000000002</c:v>
                </c:pt>
                <c:pt idx="3">
                  <c:v>9.11</c:v>
                </c:pt>
                <c:pt idx="4">
                  <c:v>6.65</c:v>
                </c:pt>
                <c:pt idx="5">
                  <c:v>16.27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2C-4754-8102-5F0A3D0615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781-444F-BAF3-CEF02B9FCB98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781-444F-BAF3-CEF02B9FCB98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781-444F-BAF3-CEF02B9FCB98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781-444F-BAF3-CEF02B9FCB98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781-444F-BAF3-CEF02B9FCB9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781-444F-BAF3-CEF02B9FCB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円グラフ!$T$49:$Y$49</c:f>
              <c:strCache>
                <c:ptCount val="6"/>
                <c:pt idx="0">
                  <c:v>農地</c:v>
                </c:pt>
                <c:pt idx="1">
                  <c:v>森林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円グラフ!$T$50:$Y$50</c:f>
              <c:numCache>
                <c:formatCode>0.0_);\(0.0\)</c:formatCode>
                <c:ptCount val="6"/>
                <c:pt idx="0">
                  <c:v>11.39</c:v>
                </c:pt>
                <c:pt idx="1">
                  <c:v>5.5</c:v>
                </c:pt>
                <c:pt idx="2">
                  <c:v>5.44</c:v>
                </c:pt>
                <c:pt idx="3">
                  <c:v>4.24</c:v>
                </c:pt>
                <c:pt idx="4">
                  <c:v>3.65</c:v>
                </c:pt>
                <c:pt idx="5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781-444F-BAF3-CEF02B9FCB9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C6-4E38-A670-BF829E59521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C6-4E38-A670-BF829E595214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C6-4E38-A670-BF829E595214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C6-4E38-A670-BF829E595214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C6-4E38-A670-BF829E59521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C6-4E38-A670-BF829E595214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9CC6-4E38-A670-BF829E595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円グラフ!$T$51:$Y$51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円グラフ!$T$52:$Y$52</c:f>
              <c:numCache>
                <c:formatCode>0.0_);\(0.0\)</c:formatCode>
                <c:ptCount val="6"/>
                <c:pt idx="0">
                  <c:v>15.37</c:v>
                </c:pt>
                <c:pt idx="1">
                  <c:v>9.77</c:v>
                </c:pt>
                <c:pt idx="2">
                  <c:v>5.65</c:v>
                </c:pt>
                <c:pt idx="3">
                  <c:v>3.15</c:v>
                </c:pt>
                <c:pt idx="4">
                  <c:v>1.88</c:v>
                </c:pt>
                <c:pt idx="5">
                  <c:v>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CC6-4E38-A670-BF829E5952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3-44FA-A550-52574BFC206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3-44FA-A550-52574BFC206A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3-44FA-A550-52574BFC206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3-44FA-A550-52574BFC206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A3-44FA-A550-52574BFC206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A3-44FA-A550-52574BFC206A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BA3-44FA-A550-52574BFC2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円グラフ!$T$53:$Y$53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円グラフ!$T$54:$Y$54</c:f>
              <c:numCache>
                <c:formatCode>0.0_);\(0.0\)</c:formatCode>
                <c:ptCount val="6"/>
                <c:pt idx="0">
                  <c:v>1999.2200000000003</c:v>
                </c:pt>
                <c:pt idx="1">
                  <c:v>105.54000000000003</c:v>
                </c:pt>
                <c:pt idx="2">
                  <c:v>89.289999999999964</c:v>
                </c:pt>
                <c:pt idx="3">
                  <c:v>75.13</c:v>
                </c:pt>
                <c:pt idx="4">
                  <c:v>49.320000000000007</c:v>
                </c:pt>
                <c:pt idx="5">
                  <c:v>135.76000000000002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A3-44FA-A550-52574BFC20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4374211209271"/>
          <c:y val="0.20926314294107162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A31-4CB5-A36C-A4DDA6A65543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A31-4CB5-A36C-A4DDA6A65543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A31-4CB5-A36C-A4DDA6A65543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A31-4CB5-A36C-A4DDA6A65543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A31-4CB5-A36C-A4DDA6A6554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A31-4CB5-A36C-A4DDA6A65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円グラフ!$T$9:$Y$9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円グラフ!$T$10:$Y$10</c:f>
              <c:numCache>
                <c:formatCode>0.0_);\(0.0\)</c:formatCode>
                <c:ptCount val="6"/>
                <c:pt idx="0">
                  <c:v>585.74</c:v>
                </c:pt>
                <c:pt idx="1">
                  <c:v>128.63</c:v>
                </c:pt>
                <c:pt idx="2">
                  <c:v>117.10000000000001</c:v>
                </c:pt>
                <c:pt idx="3">
                  <c:v>59.19</c:v>
                </c:pt>
                <c:pt idx="4">
                  <c:v>57.48</c:v>
                </c:pt>
                <c:pt idx="5">
                  <c:v>45.14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A31-4CB5-A36C-A4DDA6A655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14-43BE-A72C-CB94306FAD3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14-43BE-A72C-CB94306FAD35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4-43BE-A72C-CB94306FAD3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4-43BE-A72C-CB94306FAD35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14-43BE-A72C-CB94306FAD3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14-43BE-A72C-CB94306FAD35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414-43BE-A72C-CB94306FA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円グラフ!$T$55:$Y$55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円グラフ!$T$56:$Y$56</c:f>
              <c:numCache>
                <c:formatCode>0.0_);\(0.0\)</c:formatCode>
                <c:ptCount val="6"/>
                <c:pt idx="0">
                  <c:v>379.8</c:v>
                </c:pt>
                <c:pt idx="1">
                  <c:v>23.73</c:v>
                </c:pt>
                <c:pt idx="2">
                  <c:v>21.16</c:v>
                </c:pt>
                <c:pt idx="3">
                  <c:v>14.09</c:v>
                </c:pt>
                <c:pt idx="4">
                  <c:v>10.52</c:v>
                </c:pt>
                <c:pt idx="5">
                  <c:v>23.03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14-43BE-A72C-CB94306FAD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431-4EC2-9775-ADEEE8AA5295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431-4EC2-9775-ADEEE8AA529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431-4EC2-9775-ADEEE8AA5295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431-4EC2-9775-ADEEE8AA5295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431-4EC2-9775-ADEEE8AA529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431-4EC2-9775-ADEEE8AA5295}"/>
              </c:ext>
            </c:extLst>
          </c:dPt>
          <c:dLbls>
            <c:dLbl>
              <c:idx val="4"/>
              <c:layout>
                <c:manualLayout>
                  <c:x val="-1.6923570313659052E-2"/>
                  <c:y val="-2.6048239243791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69416398895215"/>
                      <c:h val="0.10641645313899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8431-4EC2-9775-ADEEE8AA5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円グラフ!$T$57:$Y$57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農地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円グラフ!$T$58:$Y$58</c:f>
              <c:numCache>
                <c:formatCode>0.0_);\(0.0\)</c:formatCode>
                <c:ptCount val="6"/>
                <c:pt idx="0">
                  <c:v>93.06</c:v>
                </c:pt>
                <c:pt idx="1">
                  <c:v>5.88</c:v>
                </c:pt>
                <c:pt idx="2">
                  <c:v>4.76</c:v>
                </c:pt>
                <c:pt idx="3">
                  <c:v>4.3</c:v>
                </c:pt>
                <c:pt idx="4">
                  <c:v>3.43</c:v>
                </c:pt>
                <c:pt idx="5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431-4EC2-9775-ADEEE8AA52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6-4039-A4AB-628A6F2433D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96-4039-A4AB-628A6F2433D0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96-4039-A4AB-628A6F2433D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96-4039-A4AB-628A6F2433D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96-4039-A4AB-628A6F2433D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96-4039-A4AB-628A6F2433D0}"/>
              </c:ext>
            </c:extLst>
          </c:dPt>
          <c:dLbls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096-4039-A4AB-628A6F2433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円グラフ!$T$59:$Y$59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円グラフ!$T$60:$Y$60</c:f>
              <c:numCache>
                <c:formatCode>0.0_);\(0.0\)</c:formatCode>
                <c:ptCount val="6"/>
                <c:pt idx="0">
                  <c:v>29.3</c:v>
                </c:pt>
                <c:pt idx="1">
                  <c:v>11.95</c:v>
                </c:pt>
                <c:pt idx="2">
                  <c:v>11.86</c:v>
                </c:pt>
                <c:pt idx="3">
                  <c:v>7.19</c:v>
                </c:pt>
                <c:pt idx="4">
                  <c:v>3.26</c:v>
                </c:pt>
                <c:pt idx="5">
                  <c:v>11.25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6-4039-A4AB-628A6F2433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D6-4EF1-8F1E-9BF18B58A885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D6-4EF1-8F1E-9BF18B58A885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D6-4EF1-8F1E-9BF18B58A88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D6-4EF1-8F1E-9BF18B58A885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D6-4EF1-8F1E-9BF18B58A88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D6-4EF1-8F1E-9BF18B58A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円グラフ!$T$61:$Y$61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円グラフ!$T$62:$Y$62</c:f>
              <c:numCache>
                <c:formatCode>0.0_);\(0.0\)</c:formatCode>
                <c:ptCount val="6"/>
                <c:pt idx="0">
                  <c:v>33.159999999999997</c:v>
                </c:pt>
                <c:pt idx="1">
                  <c:v>17.41</c:v>
                </c:pt>
                <c:pt idx="2">
                  <c:v>8.3800000000000008</c:v>
                </c:pt>
                <c:pt idx="3">
                  <c:v>7.59</c:v>
                </c:pt>
                <c:pt idx="4">
                  <c:v>3.89</c:v>
                </c:pt>
                <c:pt idx="5">
                  <c:v>17.14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D6-4EF1-8F1E-9BF18B58A8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03-4E98-BB5F-1880133C577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03-4E98-BB5F-1880133C577E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F03-4E98-BB5F-1880133C577E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F03-4E98-BB5F-1880133C577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6F03-4E98-BB5F-1880133C577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F03-4E98-BB5F-1880133C577E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03-4E98-BB5F-1880133C577E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03-4E98-BB5F-1880133C577E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03-4E98-BB5F-1880133C577E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6F03-4E98-BB5F-1880133C5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円グラフ!$T$63:$Y$63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円グラフ!$T$64:$Y$64</c:f>
              <c:numCache>
                <c:formatCode>0.0_);\(0.0\)</c:formatCode>
                <c:ptCount val="6"/>
                <c:pt idx="0">
                  <c:v>922.53</c:v>
                </c:pt>
                <c:pt idx="1">
                  <c:v>28.22</c:v>
                </c:pt>
                <c:pt idx="2">
                  <c:v>21.34</c:v>
                </c:pt>
                <c:pt idx="3">
                  <c:v>13.63</c:v>
                </c:pt>
                <c:pt idx="4">
                  <c:v>11.66</c:v>
                </c:pt>
                <c:pt idx="5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F03-4E98-BB5F-1880133C57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5D-45E7-8218-FC9E2C8509E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5D-45E7-8218-FC9E2C8509EE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5D-45E7-8218-FC9E2C8509EE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5D-45E7-8218-FC9E2C8509E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5D-45E7-8218-FC9E2C8509E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5D-45E7-8218-FC9E2C850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円グラフ!$T$65:$Y$65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円グラフ!$T$66:$Y$66</c:f>
              <c:numCache>
                <c:formatCode>0.0_);\(0.0\)</c:formatCode>
                <c:ptCount val="6"/>
                <c:pt idx="0">
                  <c:v>4.6399999999999997</c:v>
                </c:pt>
                <c:pt idx="1">
                  <c:v>2.1800000000000002</c:v>
                </c:pt>
                <c:pt idx="2">
                  <c:v>2.0699999999999998</c:v>
                </c:pt>
                <c:pt idx="3">
                  <c:v>1.19</c:v>
                </c:pt>
                <c:pt idx="4">
                  <c:v>1.1599999999999999</c:v>
                </c:pt>
                <c:pt idx="5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5D-45E7-8218-FC9E2C8509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5-4B81-BDCA-F402CFEBA1C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D5-4B81-BDCA-F402CFEBA1C7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D5-4B81-BDCA-F402CFEBA1C7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D5-4B81-BDCA-F402CFEBA1C7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D5-4B81-BDCA-F402CFEBA1C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D5-4B81-BDCA-F402CFEBA1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円グラフ!$T$67:$Y$67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円グラフ!$T$68:$Y$68</c:f>
              <c:numCache>
                <c:formatCode>0.0_);\(0.0\)</c:formatCode>
                <c:ptCount val="6"/>
                <c:pt idx="0">
                  <c:v>6.42</c:v>
                </c:pt>
                <c:pt idx="1">
                  <c:v>3.48</c:v>
                </c:pt>
                <c:pt idx="2">
                  <c:v>1.8</c:v>
                </c:pt>
                <c:pt idx="3">
                  <c:v>1.45</c:v>
                </c:pt>
                <c:pt idx="4">
                  <c:v>0.92</c:v>
                </c:pt>
                <c:pt idx="5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D5-4B81-BDCA-F402CFEBA1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40-4B1A-838E-312F3FB3F85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40-4B1A-838E-312F3FB3F856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40-4B1A-838E-312F3FB3F85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40-4B1A-838E-312F3FB3F85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40-4B1A-838E-312F3FB3F85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40-4B1A-838E-312F3FB3F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円グラフ!$T$69:$Y$69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円グラフ!$T$70:$Y$70</c:f>
              <c:numCache>
                <c:formatCode>0.0_);\(0.0\)</c:formatCode>
                <c:ptCount val="6"/>
                <c:pt idx="0">
                  <c:v>28.38</c:v>
                </c:pt>
                <c:pt idx="1">
                  <c:v>2.5499999999999998</c:v>
                </c:pt>
                <c:pt idx="2">
                  <c:v>2.44</c:v>
                </c:pt>
                <c:pt idx="3">
                  <c:v>1.76</c:v>
                </c:pt>
                <c:pt idx="4">
                  <c:v>1.55</c:v>
                </c:pt>
                <c:pt idx="5">
                  <c:v>4.4800000000000004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40-4B1A-838E-312F3FB3F8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150557801822"/>
          <c:y val="0.19388390404687786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D-47C4-BF5C-BCE0D1367506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D-47C4-BF5C-BCE0D1367506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D-47C4-BF5C-BCE0D1367506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CD-47C4-BF5C-BCE0D1367506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CD-47C4-BF5C-BCE0D136750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D-47C4-BF5C-BCE0D1367506}"/>
              </c:ext>
            </c:extLst>
          </c:dPt>
          <c:dLbls>
            <c:dLbl>
              <c:idx val="1"/>
              <c:layout>
                <c:manualLayout>
                  <c:x val="-2.524550697133366E-2"/>
                  <c:y val="4.6118189381597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CD-47C4-BF5C-BCE0D1367506}"/>
                </c:ext>
              </c:extLst>
            </c:dLbl>
            <c:dLbl>
              <c:idx val="2"/>
              <c:layout>
                <c:manualLayout>
                  <c:x val="-2.2031493381036295E-2"/>
                  <c:y val="-2.8546664225111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CD-47C4-BF5C-BCE0D1367506}"/>
                </c:ext>
              </c:extLst>
            </c:dLbl>
            <c:dLbl>
              <c:idx val="3"/>
              <c:layout>
                <c:manualLayout>
                  <c:x val="-0.11536104106434504"/>
                  <c:y val="-7.2671891831036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8319004910389"/>
                      <c:h val="0.153101230628181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CCD-47C4-BF5C-BCE0D1367506}"/>
                </c:ext>
              </c:extLst>
            </c:dLbl>
            <c:dLbl>
              <c:idx val="5"/>
              <c:layout>
                <c:manualLayout>
                  <c:x val="9.9361603829754494E-2"/>
                  <c:y val="1.54403955319538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CD-47C4-BF5C-BCE0D1367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円グラフ!$T$71:$Y$71</c:f>
              <c:strCache>
                <c:ptCount val="6"/>
                <c:pt idx="0">
                  <c:v>森林</c:v>
                </c:pt>
                <c:pt idx="1">
                  <c:v>道路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円グラフ!$T$72:$Y$72</c:f>
              <c:numCache>
                <c:formatCode>0.0_);\(0.0\)</c:formatCode>
                <c:ptCount val="6"/>
                <c:pt idx="0">
                  <c:v>81.73</c:v>
                </c:pt>
                <c:pt idx="1">
                  <c:v>2.25</c:v>
                </c:pt>
                <c:pt idx="2">
                  <c:v>2</c:v>
                </c:pt>
                <c:pt idx="3">
                  <c:v>1.7</c:v>
                </c:pt>
                <c:pt idx="4">
                  <c:v>1.33</c:v>
                </c:pt>
                <c:pt idx="5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D-47C4-BF5C-BCE0D13675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B7-4CD6-BAB1-9AD6FE1DA65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B7-4CD6-BAB1-9AD6FE1DA659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B7-4CD6-BAB1-9AD6FE1DA659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B7-4CD6-BAB1-9AD6FE1DA65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B7-4CD6-BAB1-9AD6FE1DA65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B7-4CD6-BAB1-9AD6FE1DA659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7-4CD6-BAB1-9AD6FE1DA659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B7-4CD6-BAB1-9AD6FE1DA659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B7-4CD6-BAB1-9AD6FE1DA659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7B7-4CD6-BAB1-9AD6FE1DA6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円グラフ!$T$73:$Y$73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円グラフ!$T$74:$Y$74</c:f>
              <c:numCache>
                <c:formatCode>0.0_);\(0.0\)</c:formatCode>
                <c:ptCount val="6"/>
                <c:pt idx="0">
                  <c:v>102.7</c:v>
                </c:pt>
                <c:pt idx="1">
                  <c:v>4.95</c:v>
                </c:pt>
                <c:pt idx="2">
                  <c:v>4.43</c:v>
                </c:pt>
                <c:pt idx="3">
                  <c:v>3.37</c:v>
                </c:pt>
                <c:pt idx="4">
                  <c:v>2.13</c:v>
                </c:pt>
                <c:pt idx="5">
                  <c:v>11.21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B7-4CD6-BAB1-9AD6FE1DA6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E1F-4086-909F-88A3F156732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E1F-4086-909F-88A3F156732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E1F-4086-909F-88A3F156732D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E1F-4086-909F-88A3F156732D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E1F-4086-909F-88A3F156732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E1F-4086-909F-88A3F15673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円グラフ!$AB$9:$AG$9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円グラフ!$AB$10:$AG$10</c:f>
              <c:numCache>
                <c:formatCode>0.0_);\(0.0\)</c:formatCode>
                <c:ptCount val="6"/>
                <c:pt idx="0">
                  <c:v>1320.2111000000002</c:v>
                </c:pt>
                <c:pt idx="1">
                  <c:v>429.83873000000006</c:v>
                </c:pt>
                <c:pt idx="2">
                  <c:v>427.22440999999998</c:v>
                </c:pt>
                <c:pt idx="3">
                  <c:v>306.10081999999994</c:v>
                </c:pt>
                <c:pt idx="4">
                  <c:v>260.66641999999996</c:v>
                </c:pt>
                <c:pt idx="5" formatCode="0_);\(0\)">
                  <c:v>775.07010000000014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1F-4086-909F-88A3F15673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150557801822"/>
          <c:y val="0.19388390404687786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09-48AF-B73B-32242643B5B2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09-48AF-B73B-32242643B5B2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09-48AF-B73B-32242643B5B2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09-48AF-B73B-32242643B5B2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09-48AF-B73B-32242643B5B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09-48AF-B73B-32242643B5B2}"/>
              </c:ext>
            </c:extLst>
          </c:dPt>
          <c:dLbls>
            <c:dLbl>
              <c:idx val="2"/>
              <c:layout>
                <c:manualLayout>
                  <c:x val="-2.2031493381036295E-2"/>
                  <c:y val="-2.85466642251113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09-48AF-B73B-32242643B5B2}"/>
                </c:ext>
              </c:extLst>
            </c:dLbl>
            <c:dLbl>
              <c:idx val="3"/>
              <c:layout>
                <c:manualLayout>
                  <c:x val="-8.997712177721344E-2"/>
                  <c:y val="-8.42997420231966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27514969266968"/>
                      <c:h val="0.145349323400886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809-48AF-B73B-32242643B5B2}"/>
                </c:ext>
              </c:extLst>
            </c:dLbl>
            <c:dLbl>
              <c:idx val="4"/>
              <c:layout>
                <c:manualLayout>
                  <c:x val="3.2658830895048598E-2"/>
                  <c:y val="-6.16200095342791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09-48AF-B73B-32242643B5B2}"/>
                </c:ext>
              </c:extLst>
            </c:dLbl>
            <c:dLbl>
              <c:idx val="5"/>
              <c:layout>
                <c:manualLayout>
                  <c:x val="4.8537140321319054E-2"/>
                  <c:y val="1.54404049566043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09-48AF-B73B-32242643B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円グラフ!$T$75:$Y$75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円グラフ!$T$76:$Y$76</c:f>
              <c:numCache>
                <c:formatCode>0.0_);\(0.0\)</c:formatCode>
                <c:ptCount val="6"/>
                <c:pt idx="0">
                  <c:v>207.54</c:v>
                </c:pt>
                <c:pt idx="1">
                  <c:v>6.87</c:v>
                </c:pt>
                <c:pt idx="2">
                  <c:v>5.38</c:v>
                </c:pt>
                <c:pt idx="3">
                  <c:v>4.51</c:v>
                </c:pt>
                <c:pt idx="4">
                  <c:v>2.94</c:v>
                </c:pt>
                <c:pt idx="5">
                  <c:v>10.66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09-48AF-B73B-32242643B5B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円グラフ!$T$77:$Y$77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円グラフ!$T$78:$Y$78</c:f>
              <c:numCache>
                <c:formatCode>0.0_);\(0.0\)</c:formatCode>
                <c:ptCount val="6"/>
                <c:pt idx="0">
                  <c:v>76.790000000000006</c:v>
                </c:pt>
                <c:pt idx="1">
                  <c:v>2.62</c:v>
                </c:pt>
                <c:pt idx="2">
                  <c:v>2.2599999999999998</c:v>
                </c:pt>
                <c:pt idx="3">
                  <c:v>0.88</c:v>
                </c:pt>
                <c:pt idx="4">
                  <c:v>0.78</c:v>
                </c:pt>
                <c:pt idx="5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7-4BBB-8027-A6110892091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7243636887834"/>
          <c:y val="0.1938731641781930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8-4738-BF06-A6DC0347867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8-4738-BF06-A6DC03478679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8-4738-BF06-A6DC03478679}"/>
              </c:ext>
            </c:extLst>
          </c:dPt>
          <c:dPt>
            <c:idx val="3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8-4738-BF06-A6DC0347867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8-4738-BF06-A6DC0347867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8-4738-BF06-A6DC03478679}"/>
              </c:ext>
            </c:extLst>
          </c:dPt>
          <c:dLbls>
            <c:dLbl>
              <c:idx val="1"/>
              <c:layout>
                <c:manualLayout>
                  <c:x val="-8.0037486952221015E-2"/>
                  <c:y val="3.3931281016270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8-4738-BF06-A6DC03478679}"/>
                </c:ext>
              </c:extLst>
            </c:dLbl>
            <c:dLbl>
              <c:idx val="2"/>
              <c:layout>
                <c:manualLayout>
                  <c:x val="-3.1934119658742537E-2"/>
                  <c:y val="2.2642641248494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8-4738-BF06-A6DC03478679}"/>
                </c:ext>
              </c:extLst>
            </c:dLbl>
            <c:dLbl>
              <c:idx val="3"/>
              <c:layout>
                <c:manualLayout>
                  <c:x val="-4.4294237914168387E-2"/>
                  <c:y val="-2.0756925287286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8-4738-BF06-A6DC03478679}"/>
                </c:ext>
              </c:extLst>
            </c:dLbl>
            <c:dLbl>
              <c:idx val="4"/>
              <c:layout>
                <c:manualLayout>
                  <c:x val="2.2188692642229519E-7"/>
                  <c:y val="-9.4974297289988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AE8-4738-BF06-A6DC034786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円グラフ!$T$77:$Y$77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宅地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円グラフ!$T$78:$Y$78</c:f>
              <c:numCache>
                <c:formatCode>0.0_);\(0.0\)</c:formatCode>
                <c:ptCount val="6"/>
                <c:pt idx="0">
                  <c:v>76.790000000000006</c:v>
                </c:pt>
                <c:pt idx="1">
                  <c:v>2.62</c:v>
                </c:pt>
                <c:pt idx="2">
                  <c:v>2.2599999999999998</c:v>
                </c:pt>
                <c:pt idx="3">
                  <c:v>0.88</c:v>
                </c:pt>
                <c:pt idx="4">
                  <c:v>0.78</c:v>
                </c:pt>
                <c:pt idx="5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E8-4738-BF06-A6DC034786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B-4B1A-95E8-C9BCF49DFDDA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DB-4B1A-95E8-C9BCF49DFDDA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DB-4B1A-95E8-C9BCF49DFDD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DB-4B1A-95E8-C9BCF49DFDDA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DB-4B1A-95E8-C9BCF49DFDD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DB-4B1A-95E8-C9BCF49DFDDA}"/>
              </c:ext>
            </c:extLst>
          </c:dPt>
          <c:dLbls>
            <c:dLbl>
              <c:idx val="4"/>
              <c:layout>
                <c:manualLayout>
                  <c:x val="1.694148783614513E-2"/>
                  <c:y val="4.80997860696426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DB-4B1A-95E8-C9BCF49DF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円グラフ!$T$79:$Y$79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円グラフ!$T$80:$Y$80</c:f>
              <c:numCache>
                <c:formatCode>0.0_);\(0.0\)</c:formatCode>
                <c:ptCount val="6"/>
                <c:pt idx="0">
                  <c:v>33.17</c:v>
                </c:pt>
                <c:pt idx="1">
                  <c:v>4.43</c:v>
                </c:pt>
                <c:pt idx="2">
                  <c:v>4.4000000000000004</c:v>
                </c:pt>
                <c:pt idx="3">
                  <c:v>2.98</c:v>
                </c:pt>
                <c:pt idx="4">
                  <c:v>2.27</c:v>
                </c:pt>
                <c:pt idx="5">
                  <c:v>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DB-4B1A-95E8-C9BCF49DFD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82-4FC8-AD63-509D3C73926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82-4FC8-AD63-509D3C73926C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82-4FC8-AD63-509D3C73926C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82-4FC8-AD63-509D3C73926C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82-4FC8-AD63-509D3C73926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82-4FC8-AD63-509D3C73926C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782-4FC8-AD63-509D3C739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円グラフ!$T$81:$Y$81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円グラフ!$T$82:$Y$82</c:f>
              <c:numCache>
                <c:formatCode>0.0_);\(0.0\)</c:formatCode>
                <c:ptCount val="6"/>
                <c:pt idx="0">
                  <c:v>1159.4000000000001</c:v>
                </c:pt>
                <c:pt idx="1">
                  <c:v>83</c:v>
                </c:pt>
                <c:pt idx="2">
                  <c:v>82.61999999999999</c:v>
                </c:pt>
                <c:pt idx="3">
                  <c:v>56.21</c:v>
                </c:pt>
                <c:pt idx="4">
                  <c:v>37.19</c:v>
                </c:pt>
                <c:pt idx="5">
                  <c:v>144.4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82-4FC8-AD63-509D3C7392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69C-4D7F-9DB0-16FA8C4900F0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69C-4D7F-9DB0-16FA8C4900F0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69C-4D7F-9DB0-16FA8C4900F0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69C-4D7F-9DB0-16FA8C4900F0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69C-4D7F-9DB0-16FA8C4900F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69C-4D7F-9DB0-16FA8C4900F0}"/>
              </c:ext>
            </c:extLst>
          </c:dPt>
          <c:dLbls>
            <c:dLbl>
              <c:idx val="4"/>
              <c:layout>
                <c:manualLayout>
                  <c:x val="1.7767527888355961E-5"/>
                  <c:y val="-0.1379853598378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69C-4D7F-9DB0-16FA8C490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円グラフ!$T$83:$Y$83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農地</c:v>
                </c:pt>
                <c:pt idx="5">
                  <c:v>その他</c:v>
                </c:pt>
              </c:strCache>
            </c:strRef>
          </c:cat>
          <c:val>
            <c:numRef>
              <c:f>円グラフ!$T$84:$Y$84</c:f>
              <c:numCache>
                <c:formatCode>0.0_);\(0.0\)</c:formatCode>
                <c:ptCount val="6"/>
                <c:pt idx="0">
                  <c:v>43.98</c:v>
                </c:pt>
                <c:pt idx="1">
                  <c:v>18.989999999999998</c:v>
                </c:pt>
                <c:pt idx="2">
                  <c:v>6.65</c:v>
                </c:pt>
                <c:pt idx="3">
                  <c:v>1.99</c:v>
                </c:pt>
                <c:pt idx="4">
                  <c:v>1.94</c:v>
                </c:pt>
                <c:pt idx="5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9C-4D7F-9DB0-16FA8C4900F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9-4AD5-B22F-84E7649F21F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9-4AD5-B22F-84E7649F21F3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9-4AD5-B22F-84E7649F21F3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99-4AD5-B22F-84E7649F21F3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99-4AD5-B22F-84E7649F21F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99-4AD5-B22F-84E7649F21F3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B99-4AD5-B22F-84E7649F21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円グラフ!$T$85:$Y$85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円グラフ!$T$86:$Y$86</c:f>
              <c:numCache>
                <c:formatCode>0.0_);\(0.0\)</c:formatCode>
                <c:ptCount val="6"/>
                <c:pt idx="0">
                  <c:v>533.37</c:v>
                </c:pt>
                <c:pt idx="1">
                  <c:v>38.36</c:v>
                </c:pt>
                <c:pt idx="2">
                  <c:v>22.44</c:v>
                </c:pt>
                <c:pt idx="3">
                  <c:v>21.4</c:v>
                </c:pt>
                <c:pt idx="4">
                  <c:v>14.89</c:v>
                </c:pt>
                <c:pt idx="5">
                  <c:v>45.99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99-4AD5-B22F-84E7649F21F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CF-4F7E-813D-033F2275C81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CF-4F7E-813D-033F2275C81D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CF-4F7E-813D-033F2275C81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CF-4F7E-813D-033F2275C81D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CF-4F7E-813D-033F2275C81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CF-4F7E-813D-033F2275C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円グラフ!$T$87:$Y$87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円グラフ!$T$88:$Y$88</c:f>
              <c:numCache>
                <c:formatCode>0.0_);\(0.0\)</c:formatCode>
                <c:ptCount val="6"/>
                <c:pt idx="0">
                  <c:v>121.25</c:v>
                </c:pt>
                <c:pt idx="1">
                  <c:v>9.61</c:v>
                </c:pt>
                <c:pt idx="2">
                  <c:v>7.64</c:v>
                </c:pt>
                <c:pt idx="3">
                  <c:v>6.56</c:v>
                </c:pt>
                <c:pt idx="4">
                  <c:v>5.0199999999999996</c:v>
                </c:pt>
                <c:pt idx="5">
                  <c:v>24.78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CF-4F7E-813D-033F2275C81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87-4B7F-9F6B-82C990D6DAE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87-4B7F-9F6B-82C990D6DAEE}"/>
              </c:ext>
            </c:extLst>
          </c:dPt>
          <c:dPt>
            <c:idx val="2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87-4B7F-9F6B-82C990D6DAEE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87-4B7F-9F6B-82C990D6DAEE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87-4B7F-9F6B-82C990D6DAE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87-4B7F-9F6B-82C990D6DAEE}"/>
              </c:ext>
            </c:extLst>
          </c:dPt>
          <c:dLbls>
            <c:dLbl>
              <c:idx val="4"/>
              <c:layout>
                <c:manualLayout>
                  <c:x val="3.2346732739491813E-18"/>
                  <c:y val="-4.0583096704752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70054468729828"/>
                      <c:h val="0.11416986183816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087-4B7F-9F6B-82C990D6D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円グラフ!$T$89:$Y$89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宅地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円グラフ!$T$90:$Y$90</c:f>
              <c:numCache>
                <c:formatCode>0.0_);\(0.0\)</c:formatCode>
                <c:ptCount val="6"/>
                <c:pt idx="0">
                  <c:v>385.67</c:v>
                </c:pt>
                <c:pt idx="1">
                  <c:v>32.96</c:v>
                </c:pt>
                <c:pt idx="2">
                  <c:v>16.78</c:v>
                </c:pt>
                <c:pt idx="3">
                  <c:v>15.36</c:v>
                </c:pt>
                <c:pt idx="4">
                  <c:v>13.06</c:v>
                </c:pt>
                <c:pt idx="5">
                  <c:v>40.409999999999997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87-4B7F-9F6B-82C990D6DA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9137018286055"/>
          <c:y val="0.1473405263546034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1A-4B8A-B0C8-4BD42EC0F5ED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1A-4B8A-B0C8-4BD42EC0F5ED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1A-4B8A-B0C8-4BD42EC0F5E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1A-4B8A-B0C8-4BD42EC0F5ED}"/>
              </c:ext>
            </c:extLst>
          </c:dPt>
          <c:dPt>
            <c:idx val="4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1A-4B8A-B0C8-4BD42EC0F5E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1A-4B8A-B0C8-4BD42EC0F5ED}"/>
              </c:ext>
            </c:extLst>
          </c:dPt>
          <c:dLbls>
            <c:dLbl>
              <c:idx val="4"/>
              <c:layout>
                <c:manualLayout>
                  <c:x val="1.7767527888355961E-5"/>
                  <c:y val="-0.1379853598378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6296639671451"/>
                      <c:h val="0.2073479789114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1A-4B8A-B0C8-4BD42EC0F5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円グラフ!$T$91:$Y$91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農地</c:v>
                </c:pt>
                <c:pt idx="5">
                  <c:v>その他</c:v>
                </c:pt>
              </c:strCache>
            </c:strRef>
          </c:cat>
          <c:val>
            <c:numRef>
              <c:f>円グラフ!$T$92:$Y$92</c:f>
              <c:numCache>
                <c:formatCode>0.0_);\(0.0\)</c:formatCode>
                <c:ptCount val="6"/>
                <c:pt idx="0">
                  <c:v>75.13</c:v>
                </c:pt>
                <c:pt idx="1">
                  <c:v>14.8</c:v>
                </c:pt>
                <c:pt idx="2">
                  <c:v>6.24</c:v>
                </c:pt>
                <c:pt idx="3">
                  <c:v>2.23</c:v>
                </c:pt>
                <c:pt idx="4">
                  <c:v>2.1</c:v>
                </c:pt>
                <c:pt idx="5">
                  <c:v>15.52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1A-4B8A-B0C8-4BD42EC0F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962019971594491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52-4BA1-9861-46C6B4767EF9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52-4BA1-9861-46C6B4767EF9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F52-4BA1-9861-46C6B4767EF9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F52-4BA1-9861-46C6B4767EF9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52-4BA1-9861-46C6B4767EF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52-4BA1-9861-46C6B4767E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円グラフ!$T$11:$Y$11</c:f>
              <c:strCache>
                <c:ptCount val="6"/>
                <c:pt idx="0">
                  <c:v>森林</c:v>
                </c:pt>
                <c:pt idx="1">
                  <c:v>宅地</c:v>
                </c:pt>
                <c:pt idx="2">
                  <c:v>農地</c:v>
                </c:pt>
                <c:pt idx="3">
                  <c:v>道路</c:v>
                </c:pt>
                <c:pt idx="4">
                  <c:v>水面・河川・水路</c:v>
                </c:pt>
                <c:pt idx="5">
                  <c:v>その他</c:v>
                </c:pt>
              </c:strCache>
            </c:strRef>
          </c:cat>
          <c:val>
            <c:numRef>
              <c:f>円グラフ!$T$12:$Y$12</c:f>
              <c:numCache>
                <c:formatCode>0.0_);\(0.0\)</c:formatCode>
                <c:ptCount val="6"/>
                <c:pt idx="0">
                  <c:v>60.16</c:v>
                </c:pt>
                <c:pt idx="1">
                  <c:v>56.1</c:v>
                </c:pt>
                <c:pt idx="2">
                  <c:v>38.799999999999997</c:v>
                </c:pt>
                <c:pt idx="3">
                  <c:v>20.7</c:v>
                </c:pt>
                <c:pt idx="4">
                  <c:v>14.99</c:v>
                </c:pt>
                <c:pt idx="5">
                  <c:v>12.85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F52-4BA1-9861-46C6B4767E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BC-4B4E-8806-8D7D2CC915F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BC-4B4E-8806-8D7D2CC915F9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BC-4B4E-8806-8D7D2CC915F9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BC-4B4E-8806-8D7D2CC915F9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BC-4B4E-8806-8D7D2CC915F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BC-4B4E-8806-8D7D2CC915F9}"/>
              </c:ext>
            </c:extLst>
          </c:dPt>
          <c:dLbls>
            <c:dLbl>
              <c:idx val="1"/>
              <c:layout>
                <c:manualLayout>
                  <c:x val="-5.7908315082395015E-3"/>
                  <c:y val="5.16307184734171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BC-4B4E-8806-8D7D2CC915F9}"/>
                </c:ext>
              </c:extLst>
            </c:dLbl>
            <c:dLbl>
              <c:idx val="2"/>
              <c:layout>
                <c:manualLayout>
                  <c:x val="-0.11463362959565115"/>
                  <c:y val="-3.2620779885210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27888282772861"/>
                      <c:h val="0.151718083297567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BC-4B4E-8806-8D7D2CC915F9}"/>
                </c:ext>
              </c:extLst>
            </c:dLbl>
            <c:dLbl>
              <c:idx val="3"/>
              <c:layout>
                <c:manualLayout>
                  <c:x val="-3.4844426056093468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C-4B4E-8806-8D7D2CC915F9}"/>
                </c:ext>
              </c:extLst>
            </c:dLbl>
            <c:dLbl>
              <c:idx val="4"/>
              <c:layout>
                <c:manualLayout>
                  <c:x val="5.7820370795101245E-2"/>
                  <c:y val="-6.38437836356099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EBC-4B4E-8806-8D7D2CC915F9}"/>
                </c:ext>
              </c:extLst>
            </c:dLbl>
            <c:dLbl>
              <c:idx val="5"/>
              <c:layout>
                <c:manualLayout>
                  <c:x val="7.9297764865957479E-2"/>
                  <c:y val="-1.40740736239342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BC-4B4E-8806-8D7D2CC915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円グラフ!$T$93:$Y$93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円グラフ!$T$94:$Y$94</c:f>
              <c:numCache>
                <c:formatCode>0.0_);\(0.0\)</c:formatCode>
                <c:ptCount val="6"/>
                <c:pt idx="0">
                  <c:v>3848.65</c:v>
                </c:pt>
                <c:pt idx="1">
                  <c:v>70.84</c:v>
                </c:pt>
                <c:pt idx="2">
                  <c:v>62.430000000000007</c:v>
                </c:pt>
                <c:pt idx="3">
                  <c:v>62.11</c:v>
                </c:pt>
                <c:pt idx="4">
                  <c:v>41.749999999999993</c:v>
                </c:pt>
                <c:pt idx="5">
                  <c:v>92.210000000000008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BC-4B4E-8806-8D7D2CC915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10-45AD-B30E-3BCCB1B2563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10-45AD-B30E-3BCCB1B2563D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10-45AD-B30E-3BCCB1B2563D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10-45AD-B30E-3BCCB1B2563D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2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10-45AD-B30E-3BCCB1B2563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10-45AD-B30E-3BCCB1B2563D}"/>
              </c:ext>
            </c:extLst>
          </c:dPt>
          <c:dLbls>
            <c:dLbl>
              <c:idx val="1"/>
              <c:layout>
                <c:manualLayout>
                  <c:x val="-3.1174904432909371E-2"/>
                  <c:y val="5.1810210145675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0-45AD-B30E-3BCCB1B2563D}"/>
                </c:ext>
              </c:extLst>
            </c:dLbl>
            <c:dLbl>
              <c:idx val="2"/>
              <c:layout>
                <c:manualLayout>
                  <c:x val="-5.5749593527734814E-2"/>
                  <c:y val="6.04828223032547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35565634270079"/>
                      <c:h val="0.10546615648308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F10-45AD-B30E-3BCCB1B2563D}"/>
                </c:ext>
              </c:extLst>
            </c:dLbl>
            <c:dLbl>
              <c:idx val="3"/>
              <c:layout>
                <c:manualLayout>
                  <c:x val="-6.6574334421111492E-2"/>
                  <c:y val="-5.9115778343061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04501730340652"/>
                      <c:h val="0.12123489229786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F10-45AD-B30E-3BCCB1B2563D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F10-45AD-B30E-3BCCB1B2563D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10-45AD-B30E-3BCCB1B25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円グラフ!$T$95:$Y$95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道路</c:v>
                </c:pt>
                <c:pt idx="3">
                  <c:v>水面・河川・水路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円グラフ!$T$96:$Y$96</c:f>
              <c:numCache>
                <c:formatCode>0.0_);\(0.0\)</c:formatCode>
                <c:ptCount val="6"/>
                <c:pt idx="0">
                  <c:v>1994</c:v>
                </c:pt>
                <c:pt idx="1">
                  <c:v>44.8</c:v>
                </c:pt>
                <c:pt idx="2">
                  <c:v>32.11</c:v>
                </c:pt>
                <c:pt idx="3">
                  <c:v>27.35</c:v>
                </c:pt>
                <c:pt idx="4">
                  <c:v>24.34</c:v>
                </c:pt>
                <c:pt idx="5">
                  <c:v>55.01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0-45AD-B30E-3BCCB1B2563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A-4046-8299-8346A59EEA1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A-4046-8299-8346A59EEA1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A-4046-8299-8346A59EEA15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A-4046-8299-8346A59EEA15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A-4046-8299-8346A59EEA1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A-4046-8299-8346A59EEA15}"/>
              </c:ext>
            </c:extLst>
          </c:dPt>
          <c:dLbls>
            <c:dLbl>
              <c:idx val="1"/>
              <c:layout>
                <c:manualLayout>
                  <c:x val="-0.16465868872069547"/>
                  <c:y val="9.03234327128251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FA-4046-8299-8346A59EEA15}"/>
                </c:ext>
              </c:extLst>
            </c:dLbl>
            <c:dLbl>
              <c:idx val="2"/>
              <c:layout>
                <c:manualLayout>
                  <c:x val="-0.16857493464025386"/>
                  <c:y val="-9.47393839209349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3290300594574"/>
                      <c:h val="0.151801331903482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8FA-4046-8299-8346A59EEA15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FA-4046-8299-8346A59EEA15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8FA-4046-8299-8346A59EEA15}"/>
                </c:ext>
              </c:extLst>
            </c:dLbl>
            <c:dLbl>
              <c:idx val="5"/>
              <c:layout>
                <c:manualLayout>
                  <c:x val="9.1989724509523099E-2"/>
                  <c:y val="-6.3564247727718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FA-4046-8299-8346A59EE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円グラフ!$T$97:$Y$97</c:f>
              <c:strCache>
                <c:ptCount val="6"/>
                <c:pt idx="0">
                  <c:v>森林</c:v>
                </c:pt>
                <c:pt idx="1">
                  <c:v>農地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円グラフ!$T$98:$Y$98</c:f>
              <c:numCache>
                <c:formatCode>0.0_);\(0.0\)</c:formatCode>
                <c:ptCount val="6"/>
                <c:pt idx="0">
                  <c:v>739.18</c:v>
                </c:pt>
                <c:pt idx="1">
                  <c:v>13.74</c:v>
                </c:pt>
                <c:pt idx="2">
                  <c:v>10.77</c:v>
                </c:pt>
                <c:pt idx="3">
                  <c:v>10.46</c:v>
                </c:pt>
                <c:pt idx="4">
                  <c:v>7.11</c:v>
                </c:pt>
                <c:pt idx="5">
                  <c:v>11.27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FA-4046-8299-8346A59EEA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07-4846-9734-BDF4AC454E85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07-4846-9734-BDF4AC454E85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07-4846-9734-BDF4AC454E85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07-4846-9734-BDF4AC454E85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07-4846-9734-BDF4AC454E8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07-4846-9734-BDF4AC454E85}"/>
              </c:ext>
            </c:extLst>
          </c:dPt>
          <c:dLbls>
            <c:dLbl>
              <c:idx val="1"/>
              <c:layout>
                <c:manualLayout>
                  <c:x val="-0.12636444812211464"/>
                  <c:y val="0.105958877284197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07-4846-9734-BDF4AC454E85}"/>
                </c:ext>
              </c:extLst>
            </c:dLbl>
            <c:dLbl>
              <c:idx val="2"/>
              <c:layout>
                <c:manualLayout>
                  <c:x val="-0.12098010910088459"/>
                  <c:y val="2.14655654967294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5869231841628"/>
                      <c:h val="0.151843529753576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A07-4846-9734-BDF4AC454E85}"/>
                </c:ext>
              </c:extLst>
            </c:dLbl>
            <c:dLbl>
              <c:idx val="3"/>
              <c:layout>
                <c:manualLayout>
                  <c:x val="-6.6574482809472577E-2"/>
                  <c:y val="-7.04504813612550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07-4846-9734-BDF4AC454E85}"/>
                </c:ext>
              </c:extLst>
            </c:dLbl>
            <c:dLbl>
              <c:idx val="4"/>
              <c:layout>
                <c:manualLayout>
                  <c:x val="1.9744609554132715E-2"/>
                  <c:y val="-5.6090231806779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A07-4846-9734-BDF4AC454E85}"/>
                </c:ext>
              </c:extLst>
            </c:dLbl>
            <c:dLbl>
              <c:idx val="5"/>
              <c:layout>
                <c:manualLayout>
                  <c:x val="2.852998581262893E-2"/>
                  <c:y val="-6.35669146785725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07-4846-9734-BDF4AC454E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円グラフ!$T$99:$Y$99</c:f>
              <c:strCache>
                <c:ptCount val="6"/>
                <c:pt idx="0">
                  <c:v>森林</c:v>
                </c:pt>
                <c:pt idx="1">
                  <c:v>道路</c:v>
                </c:pt>
                <c:pt idx="2">
                  <c:v>水面・河川・水路</c:v>
                </c:pt>
                <c:pt idx="3">
                  <c:v>農地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円グラフ!$T$100:$Y$100</c:f>
              <c:numCache>
                <c:formatCode>0.0_);\(0.0\)</c:formatCode>
                <c:ptCount val="6"/>
                <c:pt idx="0">
                  <c:v>776.67</c:v>
                </c:pt>
                <c:pt idx="1">
                  <c:v>15.17</c:v>
                </c:pt>
                <c:pt idx="2">
                  <c:v>15</c:v>
                </c:pt>
                <c:pt idx="3">
                  <c:v>11.21</c:v>
                </c:pt>
                <c:pt idx="4">
                  <c:v>9.68</c:v>
                </c:pt>
                <c:pt idx="5">
                  <c:v>23.48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07-4846-9734-BDF4AC454E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06845917333025"/>
          <c:y val="0.1938619953246693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C-4A00-850B-3CD514E95896}"/>
              </c:ext>
            </c:extLst>
          </c:dPt>
          <c:dPt>
            <c:idx val="1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2C-4A00-850B-3CD514E95896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2C-4A00-850B-3CD514E95896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2C-4A00-850B-3CD514E95896}"/>
              </c:ext>
            </c:extLst>
          </c:dPt>
          <c:dPt>
            <c:idx val="4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2C-4A00-850B-3CD514E9589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2C-4A00-850B-3CD514E95896}"/>
              </c:ext>
            </c:extLst>
          </c:dPt>
          <c:dLbls>
            <c:dLbl>
              <c:idx val="1"/>
              <c:layout>
                <c:manualLayout>
                  <c:x val="-0.1761230960702786"/>
                  <c:y val="8.65928909962677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20376041777532"/>
                      <c:h val="0.183047564518781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B2C-4A00-850B-3CD514E95896}"/>
                </c:ext>
              </c:extLst>
            </c:dLbl>
            <c:dLbl>
              <c:idx val="2"/>
              <c:layout>
                <c:manualLayout>
                  <c:x val="-6.1395986204187618E-2"/>
                  <c:y val="-5.60919242184161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8006787710315"/>
                      <c:h val="9.769486164460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B2C-4A00-850B-3CD514E95896}"/>
                </c:ext>
              </c:extLst>
            </c:dLbl>
            <c:dLbl>
              <c:idx val="3"/>
              <c:layout>
                <c:manualLayout>
                  <c:x val="-6.0931208448824291E-2"/>
                  <c:y val="-7.0450649564296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2C-4A00-850B-3CD514E95896}"/>
                </c:ext>
              </c:extLst>
            </c:dLbl>
            <c:dLbl>
              <c:idx val="4"/>
              <c:layout>
                <c:manualLayout>
                  <c:x val="4.796008776568092E-2"/>
                  <c:y val="-5.60903953282007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4130461627026"/>
                      <c:h val="0.11417013490569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B2C-4A00-850B-3CD514E95896}"/>
                </c:ext>
              </c:extLst>
            </c:dLbl>
            <c:dLbl>
              <c:idx val="5"/>
              <c:layout>
                <c:manualLayout>
                  <c:x val="8.4961018209868039E-2"/>
                  <c:y val="-6.35651395907346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C-4A00-850B-3CD514E95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円グラフ!$T$101:$Y$101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道路</c:v>
                </c:pt>
                <c:pt idx="3">
                  <c:v>農地</c:v>
                </c:pt>
                <c:pt idx="4">
                  <c:v>宅地</c:v>
                </c:pt>
                <c:pt idx="5">
                  <c:v>その他</c:v>
                </c:pt>
              </c:strCache>
            </c:strRef>
          </c:cat>
          <c:val>
            <c:numRef>
              <c:f>円グラフ!$T$102:$Y$102</c:f>
              <c:numCache>
                <c:formatCode>0.0_);\(0.0\)</c:formatCode>
                <c:ptCount val="6"/>
                <c:pt idx="0">
                  <c:v>338.8</c:v>
                </c:pt>
                <c:pt idx="1">
                  <c:v>9.31</c:v>
                </c:pt>
                <c:pt idx="2">
                  <c:v>4.37</c:v>
                </c:pt>
                <c:pt idx="3">
                  <c:v>1.0900000000000001</c:v>
                </c:pt>
                <c:pt idx="4">
                  <c:v>0.62</c:v>
                </c:pt>
                <c:pt idx="5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2C-4A00-850B-3CD514E958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E1C-48EA-8DDE-E0CD796441A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E1C-48EA-8DDE-E0CD796441AB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E1C-48EA-8DDE-E0CD796441A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E1C-48EA-8DDE-E0CD796441AB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E1C-48EA-8DDE-E0CD796441A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E1C-48EA-8DDE-E0CD7964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円グラフ!$AB$17:$AG$17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公債費</c:v>
                </c:pt>
                <c:pt idx="3">
                  <c:v>土木費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円グラフ!$AB$18:$AG$18</c:f>
              <c:numCache>
                <c:formatCode>0.0_);\(0.0\)</c:formatCode>
                <c:ptCount val="6"/>
                <c:pt idx="0">
                  <c:v>43.717269999999999</c:v>
                </c:pt>
                <c:pt idx="1">
                  <c:v>25.390750000000001</c:v>
                </c:pt>
                <c:pt idx="2">
                  <c:v>15.711650000000001</c:v>
                </c:pt>
                <c:pt idx="3">
                  <c:v>12.851150000000001</c:v>
                </c:pt>
                <c:pt idx="4">
                  <c:v>12.19345</c:v>
                </c:pt>
                <c:pt idx="5" formatCode="0_);\(0\)">
                  <c:v>32.026009999999999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1C-48EA-8DDE-E0CD796441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F15-4F17-8032-88B953CA00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F15-4F17-8032-88B953CA00E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F15-4F17-8032-88B953CA00E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F15-4F17-8032-88B953CA00E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F15-4F17-8032-88B953CA00E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15-4F17-8032-88B953CA0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円グラフ!$AB$19:$AG$19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円グラフ!$AB$20:$AG$20</c:f>
              <c:numCache>
                <c:formatCode>0.0_);\(0.0\)</c:formatCode>
                <c:ptCount val="6"/>
                <c:pt idx="0">
                  <c:v>87.027600000000007</c:v>
                </c:pt>
                <c:pt idx="1">
                  <c:v>35.643419999999999</c:v>
                </c:pt>
                <c:pt idx="2">
                  <c:v>24.23265</c:v>
                </c:pt>
                <c:pt idx="3">
                  <c:v>16.094799999999999</c:v>
                </c:pt>
                <c:pt idx="4">
                  <c:v>12.27374</c:v>
                </c:pt>
                <c:pt idx="5" formatCode="0_);\(0\)">
                  <c:v>32.620130000000003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15-4F17-8032-88B953CA00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94-41D4-BBBD-2473FF2E16A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94-41D4-BBBD-2473FF2E16A1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94-41D4-BBBD-2473FF2E16A1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294-41D4-BBBD-2473FF2E16A1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294-41D4-BBBD-2473FF2E16A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294-41D4-BBBD-2473FF2E16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円グラフ!$AB$21:$AG$21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円グラフ!$AB$22:$AG$22</c:f>
              <c:numCache>
                <c:formatCode>0.0_);\(0.0\)</c:formatCode>
                <c:ptCount val="6"/>
                <c:pt idx="0">
                  <c:v>64.122299999999996</c:v>
                </c:pt>
                <c:pt idx="1">
                  <c:v>45.467939999999999</c:v>
                </c:pt>
                <c:pt idx="2">
                  <c:v>32.98612</c:v>
                </c:pt>
                <c:pt idx="3">
                  <c:v>29.07188</c:v>
                </c:pt>
                <c:pt idx="4">
                  <c:v>17.677879999999998</c:v>
                </c:pt>
                <c:pt idx="5" formatCode="0_);\(0\)">
                  <c:v>44.600709999999999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94-41D4-BBBD-2473FF2E16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D5A-4B90-AEA6-E8E832A2360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D5A-4B90-AEA6-E8E832A2360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D5A-4B90-AEA6-E8E832A2360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D5A-4B90-AEA6-E8E832A2360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D5A-4B90-AEA6-E8E832A2360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D5A-4B90-AEA6-E8E832A23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円グラフ!$AB$23:$AG$23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円グラフ!$AB$24:$AG$24</c:f>
              <c:numCache>
                <c:formatCode>0.0_);\(0.0\)</c:formatCode>
                <c:ptCount val="6"/>
                <c:pt idx="0">
                  <c:v>38.477049999999998</c:v>
                </c:pt>
                <c:pt idx="1">
                  <c:v>12.3386</c:v>
                </c:pt>
                <c:pt idx="2">
                  <c:v>12.183149999999999</c:v>
                </c:pt>
                <c:pt idx="3">
                  <c:v>7.5308400000000004</c:v>
                </c:pt>
                <c:pt idx="4">
                  <c:v>5.4377300000000002</c:v>
                </c:pt>
                <c:pt idx="5" formatCode="0_);\(0\)">
                  <c:v>17.83934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5A-4B90-AEA6-E8E832A236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BE-44DB-8E93-70C71DF2D21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2BE-44DB-8E93-70C71DF2D21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2BE-44DB-8E93-70C71DF2D21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2BE-44DB-8E93-70C71DF2D21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2BE-44DB-8E93-70C71DF2D21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2BE-44DB-8E93-70C71DF2D2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円グラフ!$AB$25:$AG$25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円グラフ!$AB$26:$AG$26</c:f>
              <c:numCache>
                <c:formatCode>0.0_);\(0.0\)</c:formatCode>
                <c:ptCount val="6"/>
                <c:pt idx="0">
                  <c:v>29.366589999999999</c:v>
                </c:pt>
                <c:pt idx="1">
                  <c:v>10.411289999999999</c:v>
                </c:pt>
                <c:pt idx="2">
                  <c:v>10.18435</c:v>
                </c:pt>
                <c:pt idx="3">
                  <c:v>6.7945399999999996</c:v>
                </c:pt>
                <c:pt idx="4">
                  <c:v>5.9927900000000003</c:v>
                </c:pt>
                <c:pt idx="5" formatCode="0_);\(0\)">
                  <c:v>16.207360000000001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BE-44DB-8E93-70C71DF2D2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62C-4EA3-9E74-0F8B5B6A4B7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62C-4EA3-9E74-0F8B5B6A4B7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62C-4EA3-9E74-0F8B5B6A4B76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62C-4EA3-9E74-0F8B5B6A4B76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62C-4EA3-9E74-0F8B5B6A4B7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62C-4EA3-9E74-0F8B5B6A4B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円グラフ!$AB$11:$AG$11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円グラフ!$AB$12:$AG$12</c:f>
              <c:numCache>
                <c:formatCode>0.0_);\(0.0\)</c:formatCode>
                <c:ptCount val="6"/>
                <c:pt idx="0">
                  <c:v>723.48870999999997</c:v>
                </c:pt>
                <c:pt idx="1">
                  <c:v>187.24180999999999</c:v>
                </c:pt>
                <c:pt idx="2">
                  <c:v>160.75031999999999</c:v>
                </c:pt>
                <c:pt idx="3">
                  <c:v>154.83018999999999</c:v>
                </c:pt>
                <c:pt idx="4">
                  <c:v>126.65170000000001</c:v>
                </c:pt>
                <c:pt idx="5" formatCode="0_);\(0\)">
                  <c:v>460.54719999999998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62C-4EA3-9E74-0F8B5B6A4B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5E-4CE1-9AC9-4B70BD309C3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5E-4CE1-9AC9-4B70BD309C3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5E-4CE1-9AC9-4B70BD309C39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5E-4CE1-9AC9-4B70BD309C3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5E-4CE1-9AC9-4B70BD309C3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5E-4CE1-9AC9-4B70BD309C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円グラフ!$AB$27:$AG$27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円グラフ!$AB$28:$AG$28</c:f>
              <c:numCache>
                <c:formatCode>0.0_);\(0.0\)</c:formatCode>
                <c:ptCount val="6"/>
                <c:pt idx="0">
                  <c:v>27.90804</c:v>
                </c:pt>
                <c:pt idx="1">
                  <c:v>10.479570000000001</c:v>
                </c:pt>
                <c:pt idx="2">
                  <c:v>6.9585499999999998</c:v>
                </c:pt>
                <c:pt idx="3">
                  <c:v>6.9195700000000002</c:v>
                </c:pt>
                <c:pt idx="4">
                  <c:v>6.8078200000000004</c:v>
                </c:pt>
                <c:pt idx="5" formatCode="0_);\(0\)">
                  <c:v>12.85571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5E-4CE1-9AC9-4B70BD309C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D9-4147-9981-29A1263994F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D9-4147-9981-29A1263994F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D9-4147-9981-29A1263994F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D9-4147-9981-29A1263994F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D9-4147-9981-29A1263994F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CD9-4147-9981-29A126399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円グラフ!$AB$29:$AG$29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円グラフ!$AB$30:$AG$30</c:f>
              <c:numCache>
                <c:formatCode>0.0_);\(0.0\)</c:formatCode>
                <c:ptCount val="6"/>
                <c:pt idx="0">
                  <c:v>553.26969000000008</c:v>
                </c:pt>
                <c:pt idx="1">
                  <c:v>241.89143999999999</c:v>
                </c:pt>
                <c:pt idx="2">
                  <c:v>194.79742000000002</c:v>
                </c:pt>
                <c:pt idx="3">
                  <c:v>154.29973999999999</c:v>
                </c:pt>
                <c:pt idx="4">
                  <c:v>141.41564</c:v>
                </c:pt>
                <c:pt idx="5" formatCode="0_);\(0\)">
                  <c:v>333.70274999999998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CD9-4147-9981-29A1263994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FA-470F-9815-22A6682DE61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FA-470F-9815-22A6682DE61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AFA-470F-9815-22A6682DE61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AFA-470F-9815-22A6682DE61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AFA-470F-9815-22A6682DE61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FA-470F-9815-22A6682DE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円グラフ!$AB$31:$AG$31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円グラフ!$AB$32:$AG$32</c:f>
              <c:numCache>
                <c:formatCode>0.0_);\(0.0\)</c:formatCode>
                <c:ptCount val="6"/>
                <c:pt idx="0">
                  <c:v>256.23136</c:v>
                </c:pt>
                <c:pt idx="1">
                  <c:v>76.445980000000006</c:v>
                </c:pt>
                <c:pt idx="2">
                  <c:v>75.845849999999999</c:v>
                </c:pt>
                <c:pt idx="3">
                  <c:v>64.372060000000005</c:v>
                </c:pt>
                <c:pt idx="4">
                  <c:v>58.864049999999999</c:v>
                </c:pt>
                <c:pt idx="5" formatCode="0_);\(0\)">
                  <c:v>111.89278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FA-470F-9815-22A6682DE6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BC-42B9-881D-D22583681A6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BC-42B9-881D-D22583681A6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5BC-42B9-881D-D22583681A6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5BC-42B9-881D-D22583681A6B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5BC-42B9-881D-D22583681A6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5BC-42B9-881D-D22583681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円グラフ!$AB$33:$AG$33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円グラフ!$AB$34:$AG$34</c:f>
              <c:numCache>
                <c:formatCode>0.0_);\(0.0\)</c:formatCode>
                <c:ptCount val="6"/>
                <c:pt idx="0">
                  <c:v>53.151859999999999</c:v>
                </c:pt>
                <c:pt idx="1">
                  <c:v>29.824780000000001</c:v>
                </c:pt>
                <c:pt idx="2">
                  <c:v>20.977260000000001</c:v>
                </c:pt>
                <c:pt idx="3">
                  <c:v>18.595269999999999</c:v>
                </c:pt>
                <c:pt idx="4">
                  <c:v>17.791609999999999</c:v>
                </c:pt>
                <c:pt idx="5" formatCode="0_);\(0\)">
                  <c:v>39.155230000000003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BC-42B9-881D-D22583681A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A2-4F0C-A844-0A8DD393BC46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8A2-4F0C-A844-0A8DD393BC4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8A2-4F0C-A844-0A8DD393BC46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8A2-4F0C-A844-0A8DD393BC46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8A2-4F0C-A844-0A8DD393BC46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8A2-4F0C-A844-0A8DD393B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円グラフ!$AB$35:$AG$35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円グラフ!$AB$36:$AG$36</c:f>
              <c:numCache>
                <c:formatCode>0.0_);\(0.0\)</c:formatCode>
                <c:ptCount val="6"/>
                <c:pt idx="0">
                  <c:v>39.192410000000002</c:v>
                </c:pt>
                <c:pt idx="1">
                  <c:v>24.419070000000001</c:v>
                </c:pt>
                <c:pt idx="2">
                  <c:v>10.279870000000001</c:v>
                </c:pt>
                <c:pt idx="3">
                  <c:v>10.2453</c:v>
                </c:pt>
                <c:pt idx="4">
                  <c:v>7.1832399999999996</c:v>
                </c:pt>
                <c:pt idx="5" formatCode="0_);\(0\)">
                  <c:v>30.050619999999999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A2-4F0C-A844-0A8DD393BC4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2-4B6B-B9E7-008F6D1F7BF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2-4B6B-B9E7-008F6D1F7BF4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662-4B6B-B9E7-008F6D1F7BF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662-4B6B-B9E7-008F6D1F7BF4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662-4B6B-B9E7-008F6D1F7BF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662-4B6B-B9E7-008F6D1F7B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円グラフ!$AB$37:$AG$37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円グラフ!$AB$38:$AG$38</c:f>
              <c:numCache>
                <c:formatCode>0.0_);\(0.0\)</c:formatCode>
                <c:ptCount val="6"/>
                <c:pt idx="0">
                  <c:v>36.012250000000002</c:v>
                </c:pt>
                <c:pt idx="1">
                  <c:v>24.55264</c:v>
                </c:pt>
                <c:pt idx="2">
                  <c:v>11.85731</c:v>
                </c:pt>
                <c:pt idx="3">
                  <c:v>10.347910000000001</c:v>
                </c:pt>
                <c:pt idx="4">
                  <c:v>5.7480000000000002</c:v>
                </c:pt>
                <c:pt idx="5" formatCode="0_);\(0\)">
                  <c:v>20.078690000000002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62-4B6B-B9E7-008F6D1F7B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D3-4280-9B63-CDE84CD7D46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FD3-4280-9B63-CDE84CD7D46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FD3-4280-9B63-CDE84CD7D46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FD3-4280-9B63-CDE84CD7D46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FD3-4280-9B63-CDE84CD7D46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FD3-4280-9B63-CDE84CD7D4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円グラフ!$AB$39:$AG$39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円グラフ!$AB$40:$AG$40</c:f>
              <c:numCache>
                <c:formatCode>0.0_);\(0.0\)</c:formatCode>
                <c:ptCount val="6"/>
                <c:pt idx="0">
                  <c:v>11.528919999999999</c:v>
                </c:pt>
                <c:pt idx="1">
                  <c:v>5.4312199999999997</c:v>
                </c:pt>
                <c:pt idx="2">
                  <c:v>5.2936300000000003</c:v>
                </c:pt>
                <c:pt idx="3">
                  <c:v>4.6761100000000004</c:v>
                </c:pt>
                <c:pt idx="4">
                  <c:v>3.26654</c:v>
                </c:pt>
                <c:pt idx="5" formatCode="0_);\(0\)">
                  <c:v>11.4177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FD3-4280-9B63-CDE84CD7D4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AE1-446C-AB2A-D252E6F745C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AE1-446C-AB2A-D252E6F745CC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AE1-446C-AB2A-D252E6F745C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AE1-446C-AB2A-D252E6F745CC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AE1-446C-AB2A-D252E6F745C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AE1-446C-AB2A-D252E6F74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円グラフ!$AB$41:$AG$41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円グラフ!$AB$42:$AG$42</c:f>
              <c:numCache>
                <c:formatCode>0.0_);\(0.0\)</c:formatCode>
                <c:ptCount val="6"/>
                <c:pt idx="0">
                  <c:v>26.82668</c:v>
                </c:pt>
                <c:pt idx="1">
                  <c:v>12.173069999999999</c:v>
                </c:pt>
                <c:pt idx="2">
                  <c:v>9.4013299999999997</c:v>
                </c:pt>
                <c:pt idx="3">
                  <c:v>8.0624699999999994</c:v>
                </c:pt>
                <c:pt idx="4">
                  <c:v>4.8071400000000004</c:v>
                </c:pt>
                <c:pt idx="5" formatCode="0_);\(0\)">
                  <c:v>12.24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AE1-446C-AB2A-D252E6F745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EEF-4B83-BB13-348A34EFB649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EEF-4B83-BB13-348A34EFB649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EEF-4B83-BB13-348A34EFB64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EEF-4B83-BB13-348A34EFB64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EEF-4B83-BB13-348A34EFB64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EEF-4B83-BB13-348A34EFB6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円グラフ!$AB$43:$AG$43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土木費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円グラフ!$AB$44:$AG$44</c:f>
              <c:numCache>
                <c:formatCode>0.0_);\(0.0\)</c:formatCode>
                <c:ptCount val="6"/>
                <c:pt idx="0">
                  <c:v>12.861700000000001</c:v>
                </c:pt>
                <c:pt idx="1">
                  <c:v>7.1405700000000003</c:v>
                </c:pt>
                <c:pt idx="2">
                  <c:v>6.3042299999999996</c:v>
                </c:pt>
                <c:pt idx="3">
                  <c:v>5.8059500000000002</c:v>
                </c:pt>
                <c:pt idx="4">
                  <c:v>3.0985</c:v>
                </c:pt>
                <c:pt idx="5" formatCode="0_);\(0\)">
                  <c:v>10.94167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EF-4B83-BB13-348A34EFB6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3DF-4550-9B55-2193A5C21591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3DF-4550-9B55-2193A5C21591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3DF-4550-9B55-2193A5C21591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3DF-4550-9B55-2193A5C21591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3DF-4550-9B55-2193A5C21591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3DF-4550-9B55-2193A5C215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円グラフ!$AB$45:$AG$45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円グラフ!$AB$46:$AG$46</c:f>
              <c:numCache>
                <c:formatCode>0.0_);\(0.0\)</c:formatCode>
                <c:ptCount val="6"/>
                <c:pt idx="0">
                  <c:v>20.663209999999999</c:v>
                </c:pt>
                <c:pt idx="1">
                  <c:v>15.789720000000001</c:v>
                </c:pt>
                <c:pt idx="2">
                  <c:v>7.5122400000000003</c:v>
                </c:pt>
                <c:pt idx="3">
                  <c:v>6.6978299999999997</c:v>
                </c:pt>
                <c:pt idx="4">
                  <c:v>6.5615100000000002</c:v>
                </c:pt>
                <c:pt idx="5" formatCode="0_);\(0\)">
                  <c:v>13.507630000000001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DF-4550-9B55-2193A5C215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64374211209271"/>
          <c:y val="0.20926314294107162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CD-4DB0-8ADA-539C09DB100F}"/>
              </c:ext>
            </c:extLst>
          </c:dPt>
          <c:dPt>
            <c:idx val="1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CD-4DB0-8ADA-539C09DB100F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8CD-4DB0-8ADA-539C09DB100F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CD-4DB0-8ADA-539C09DB100F}"/>
              </c:ext>
            </c:extLst>
          </c:dPt>
          <c:dPt>
            <c:idx val="4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CD-4DB0-8ADA-539C09DB100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CD-4DB0-8ADA-539C09DB100F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CD-4DB0-8ADA-539C09DB1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円グラフ!$T$13:$Y$13</c:f>
              <c:strCache>
                <c:ptCount val="6"/>
                <c:pt idx="0">
                  <c:v>農地</c:v>
                </c:pt>
                <c:pt idx="1">
                  <c:v>宅地</c:v>
                </c:pt>
                <c:pt idx="2">
                  <c:v>水面・河川・水路</c:v>
                </c:pt>
                <c:pt idx="3">
                  <c:v>道路</c:v>
                </c:pt>
                <c:pt idx="4">
                  <c:v>森林</c:v>
                </c:pt>
                <c:pt idx="5">
                  <c:v>その他</c:v>
                </c:pt>
              </c:strCache>
            </c:strRef>
          </c:cat>
          <c:val>
            <c:numRef>
              <c:f>円グラフ!$T$14:$Y$14</c:f>
              <c:numCache>
                <c:formatCode>0.0_);\(0.0\)</c:formatCode>
                <c:ptCount val="6"/>
                <c:pt idx="0">
                  <c:v>19.71</c:v>
                </c:pt>
                <c:pt idx="1">
                  <c:v>13.85</c:v>
                </c:pt>
                <c:pt idx="2">
                  <c:v>11.32</c:v>
                </c:pt>
                <c:pt idx="3">
                  <c:v>6.74</c:v>
                </c:pt>
                <c:pt idx="4">
                  <c:v>0</c:v>
                </c:pt>
                <c:pt idx="5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8CD-4DB0-8ADA-539C09DB10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5A2-4453-A407-549A1B2248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5A2-4453-A407-549A1B2248E5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5A2-4453-A407-549A1B2248E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5A2-4453-A407-549A1B2248E5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5A2-4453-A407-549A1B2248E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5A2-4453-A407-549A1B224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円グラフ!$AB$47:$AG$47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公債費</c:v>
                </c:pt>
                <c:pt idx="3">
                  <c:v>教育費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円グラフ!$AB$48:$AG$48</c:f>
              <c:numCache>
                <c:formatCode>0.0_);\(0.0\)</c:formatCode>
                <c:ptCount val="6"/>
                <c:pt idx="0">
                  <c:v>32.728470000000002</c:v>
                </c:pt>
                <c:pt idx="1">
                  <c:v>27.323619999999998</c:v>
                </c:pt>
                <c:pt idx="2">
                  <c:v>15.9376</c:v>
                </c:pt>
                <c:pt idx="3">
                  <c:v>11.73969</c:v>
                </c:pt>
                <c:pt idx="4">
                  <c:v>11.4023</c:v>
                </c:pt>
                <c:pt idx="5" formatCode="0_);\(0\)">
                  <c:v>45.766019999999997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A2-4453-A407-549A1B2248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9FC-4EEB-B714-7F587AE5362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9FC-4EEB-B714-7F587AE5362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9FC-4EEB-B714-7F587AE5362D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9FC-4EEB-B714-7F587AE5362D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FC-4EEB-B714-7F587AE5362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9FC-4EEB-B714-7F587AE536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円グラフ!$AB$49:$AG$49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円グラフ!$AB$50:$AG$50</c:f>
              <c:numCache>
                <c:formatCode>0.0_);\(0.0\)</c:formatCode>
                <c:ptCount val="6"/>
                <c:pt idx="0">
                  <c:v>30.919560000000001</c:v>
                </c:pt>
                <c:pt idx="1">
                  <c:v>14.856299999999999</c:v>
                </c:pt>
                <c:pt idx="2">
                  <c:v>12.07568</c:v>
                </c:pt>
                <c:pt idx="3">
                  <c:v>6.8839399999999999</c:v>
                </c:pt>
                <c:pt idx="4">
                  <c:v>5.1301899999999998</c:v>
                </c:pt>
                <c:pt idx="5" formatCode="0_);\(0\)">
                  <c:v>18.20561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FC-4EEB-B714-7F587AE536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AD-4970-94EB-4B6C904B024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AD-4970-94EB-4B6C904B0244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FAD-4970-94EB-4B6C904B024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FAD-4970-94EB-4B6C904B0244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FAD-4970-94EB-4B6C904B0244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FAD-4970-94EB-4B6C904B02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円グラフ!$AB$51:$AG$51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円グラフ!$AB$52:$AG$52</c:f>
              <c:numCache>
                <c:formatCode>0.0_);\(0.0\)</c:formatCode>
                <c:ptCount val="6"/>
                <c:pt idx="0">
                  <c:v>33.153269999999999</c:v>
                </c:pt>
                <c:pt idx="1">
                  <c:v>17.49736</c:v>
                </c:pt>
                <c:pt idx="2">
                  <c:v>11.78458</c:v>
                </c:pt>
                <c:pt idx="3">
                  <c:v>10.18927</c:v>
                </c:pt>
                <c:pt idx="4">
                  <c:v>8.2114499999999992</c:v>
                </c:pt>
                <c:pt idx="5" formatCode="0_);\(0\)">
                  <c:v>20.4468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AD-4970-94EB-4B6C904B02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F1-4A8E-939C-0199B64E175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F1-4A8E-939C-0199B64E175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DF1-4A8E-939C-0199B64E175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DF1-4A8E-939C-0199B64E175B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DF1-4A8E-939C-0199B64E175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DF1-4A8E-939C-0199B64E17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円グラフ!$AB$53:$AG$53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円グラフ!$AB$54:$AG$54</c:f>
              <c:numCache>
                <c:formatCode>0.0_);\(0.0\)</c:formatCode>
                <c:ptCount val="6"/>
                <c:pt idx="0">
                  <c:v>577.18052999999998</c:v>
                </c:pt>
                <c:pt idx="1">
                  <c:v>343.4932</c:v>
                </c:pt>
                <c:pt idx="2">
                  <c:v>228.44398999999999</c:v>
                </c:pt>
                <c:pt idx="3">
                  <c:v>194.83096999999998</c:v>
                </c:pt>
                <c:pt idx="4">
                  <c:v>149.79055000000002</c:v>
                </c:pt>
                <c:pt idx="5" formatCode="0_);\(0\)">
                  <c:v>401.95243000000005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F1-4A8E-939C-0199B64E17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A96-4A5B-BCAE-663E86DD60C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A96-4A5B-BCAE-663E86DD60C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A96-4A5B-BCAE-663E86DD60C8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A96-4A5B-BCAE-663E86DD60C8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A96-4A5B-BCAE-663E86DD60C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A96-4A5B-BCAE-663E86DD6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円グラフ!$AB$55:$AG$55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円グラフ!$AB$56:$AG$56</c:f>
              <c:numCache>
                <c:formatCode>0.0_);\(0.0\)</c:formatCode>
                <c:ptCount val="6"/>
                <c:pt idx="0">
                  <c:v>151.50682</c:v>
                </c:pt>
                <c:pt idx="1">
                  <c:v>98.15419</c:v>
                </c:pt>
                <c:pt idx="2">
                  <c:v>55.130040000000001</c:v>
                </c:pt>
                <c:pt idx="3">
                  <c:v>47.509210000000003</c:v>
                </c:pt>
                <c:pt idx="4">
                  <c:v>40.5565</c:v>
                </c:pt>
                <c:pt idx="5" formatCode="0_);\(0\)">
                  <c:v>76.604780000000005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A96-4A5B-BCAE-663E86DD60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9-4603-81B7-31B895789760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9-4603-81B7-31B895789760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9-4603-81B7-31B89578976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269-4603-81B7-31B895789760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269-4603-81B7-31B89578976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269-4603-81B7-31B8957897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円グラフ!$AB$57:$AG$57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円グラフ!$AB$58:$AG$58</c:f>
              <c:numCache>
                <c:formatCode>0.0_);\(0.0\)</c:formatCode>
                <c:ptCount val="6"/>
                <c:pt idx="0">
                  <c:v>33.940159999999999</c:v>
                </c:pt>
                <c:pt idx="1">
                  <c:v>16.764220000000002</c:v>
                </c:pt>
                <c:pt idx="2">
                  <c:v>13.80879</c:v>
                </c:pt>
                <c:pt idx="3">
                  <c:v>12.30547</c:v>
                </c:pt>
                <c:pt idx="4">
                  <c:v>6.5739599999999996</c:v>
                </c:pt>
                <c:pt idx="5" formatCode="0_);\(0\)">
                  <c:v>23.452500000000001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69-4603-81B7-31B8957897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56-4424-B230-F239BC61109C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56-4424-B230-F239BC61109C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56-4424-B230-F239BC61109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56-4424-B230-F239BC61109C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56-4424-B230-F239BC61109C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56-4424-B230-F239BC6110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円グラフ!$AB$59:$AG$59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円グラフ!$AB$60:$AG$60</c:f>
              <c:numCache>
                <c:formatCode>0.0_);\(0.0\)</c:formatCode>
                <c:ptCount val="6"/>
                <c:pt idx="0">
                  <c:v>87.900099999999995</c:v>
                </c:pt>
                <c:pt idx="1">
                  <c:v>40.036520000000003</c:v>
                </c:pt>
                <c:pt idx="2">
                  <c:v>28.818650000000002</c:v>
                </c:pt>
                <c:pt idx="3">
                  <c:v>25.344799999999999</c:v>
                </c:pt>
                <c:pt idx="4">
                  <c:v>15.09268</c:v>
                </c:pt>
                <c:pt idx="5" formatCode="0_);\(0\)">
                  <c:v>36.987029999999997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56-4424-B230-F239BC6110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7C6-4075-8BE9-57059CCEE8A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C6-4075-8BE9-57059CCEE8A8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7C6-4075-8BE9-57059CCEE8A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7C6-4075-8BE9-57059CCEE8A8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7C6-4075-8BE9-57059CCEE8A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7C6-4075-8BE9-57059CCEE8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円グラフ!$AB$61:$AG$61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円グラフ!$AB$62:$AG$62</c:f>
              <c:numCache>
                <c:formatCode>0.0_);\(0.0\)</c:formatCode>
                <c:ptCount val="6"/>
                <c:pt idx="0">
                  <c:v>127.94622</c:v>
                </c:pt>
                <c:pt idx="1">
                  <c:v>66.491829999999993</c:v>
                </c:pt>
                <c:pt idx="2">
                  <c:v>51.797339999999998</c:v>
                </c:pt>
                <c:pt idx="3">
                  <c:v>32.365430000000003</c:v>
                </c:pt>
                <c:pt idx="4">
                  <c:v>21.403970000000001</c:v>
                </c:pt>
                <c:pt idx="5" formatCode="0_);\(0\)">
                  <c:v>53.771729999999998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C6-4075-8BE9-57059CCEE8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77-400E-8716-51EB002DD32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77-400E-8716-51EB002DD32F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77-400E-8716-51EB002DD32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77-400E-8716-51EB002DD32F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77-400E-8716-51EB002DD32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77-400E-8716-51EB002DD3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円グラフ!$AB$63:$AG$63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円グラフ!$AB$64:$AG$64</c:f>
              <c:numCache>
                <c:formatCode>0.0_);\(0.0\)</c:formatCode>
                <c:ptCount val="6"/>
                <c:pt idx="0">
                  <c:v>66.425479999999993</c:v>
                </c:pt>
                <c:pt idx="1">
                  <c:v>39.512309999999999</c:v>
                </c:pt>
                <c:pt idx="2">
                  <c:v>38.144060000000003</c:v>
                </c:pt>
                <c:pt idx="3">
                  <c:v>35.463099999999997</c:v>
                </c:pt>
                <c:pt idx="4">
                  <c:v>33.674439999999997</c:v>
                </c:pt>
                <c:pt idx="5" formatCode="0_);\(0\)">
                  <c:v>90.002430000000004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77-400E-8716-51EB002DD3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60C-4D70-A497-F738378DF7A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60C-4D70-A497-F738378DF7A7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60C-4D70-A497-F738378DF7A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60C-4D70-A497-F738378DF7A7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60C-4D70-A497-F738378DF7A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60C-4D70-A497-F738378DF7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円グラフ!$AB$65:$AG$65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円グラフ!$AB$66:$AG$66</c:f>
              <c:numCache>
                <c:formatCode>0.0_);\(0.0\)</c:formatCode>
                <c:ptCount val="6"/>
                <c:pt idx="0">
                  <c:v>12.24924</c:v>
                </c:pt>
                <c:pt idx="1">
                  <c:v>6.6072199999999999</c:v>
                </c:pt>
                <c:pt idx="2">
                  <c:v>5.5954800000000002</c:v>
                </c:pt>
                <c:pt idx="3">
                  <c:v>4.4880599999999999</c:v>
                </c:pt>
                <c:pt idx="4">
                  <c:v>2.4643299999999999</c:v>
                </c:pt>
                <c:pt idx="5" formatCode="0_);\(0\)">
                  <c:v>5.0800200000000002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0C-4D70-A497-F738378DF7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B07-4F82-98DD-371A46C260A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B07-4F82-98DD-371A46C260A5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07-4F82-98DD-371A46C260A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B07-4F82-98DD-371A46C260A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B07-4F82-98DD-371A46C260A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B07-4F82-98DD-371A46C260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円グラフ!$AB$13:$AG$13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円グラフ!$AB$14:$AG$14</c:f>
              <c:numCache>
                <c:formatCode>0.0_);\(0.0\)</c:formatCode>
                <c:ptCount val="6"/>
                <c:pt idx="0">
                  <c:v>99.015420000000006</c:v>
                </c:pt>
                <c:pt idx="1">
                  <c:v>35.800159999999998</c:v>
                </c:pt>
                <c:pt idx="2">
                  <c:v>25.338149999999999</c:v>
                </c:pt>
                <c:pt idx="3">
                  <c:v>21.474540000000001</c:v>
                </c:pt>
                <c:pt idx="4">
                  <c:v>19.36797</c:v>
                </c:pt>
                <c:pt idx="5" formatCode="0_);\(0\)">
                  <c:v>48.953049999999998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B07-4F82-98DD-371A46C260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C3-4E97-A404-CF19F170693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C3-4E97-A404-CF19F1706935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C3-4E97-A404-CF19F170693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C3-4E97-A404-CF19F1706935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C3-4E97-A404-CF19F1706935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C3-4E97-A404-CF19F17069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円グラフ!$AB$67:$AG$67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円グラフ!$AB$68:$AG$68</c:f>
              <c:numCache>
                <c:formatCode>0.0_);\(0.0\)</c:formatCode>
                <c:ptCount val="6"/>
                <c:pt idx="0">
                  <c:v>10.125959999999999</c:v>
                </c:pt>
                <c:pt idx="1">
                  <c:v>5.9863799999999996</c:v>
                </c:pt>
                <c:pt idx="2">
                  <c:v>4.3487099999999996</c:v>
                </c:pt>
                <c:pt idx="3">
                  <c:v>3.5796000000000001</c:v>
                </c:pt>
                <c:pt idx="4">
                  <c:v>2.7326700000000002</c:v>
                </c:pt>
                <c:pt idx="5" formatCode="0_);\(0\)">
                  <c:v>5.9895899999999997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C3-4E97-A404-CF19F17069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46-435A-99D1-C9A1D87F542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946-435A-99D1-C9A1D87F542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946-435A-99D1-C9A1D87F542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946-435A-99D1-C9A1D87F542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946-435A-99D1-C9A1D87F542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946-435A-99D1-C9A1D87F54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円グラフ!$AB$69:$AG$69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円グラフ!$AB$70:$AG$70</c:f>
              <c:numCache>
                <c:formatCode>0.0_);\(0.0\)</c:formatCode>
                <c:ptCount val="6"/>
                <c:pt idx="0">
                  <c:v>16.365390000000001</c:v>
                </c:pt>
                <c:pt idx="1">
                  <c:v>9.2987400000000004</c:v>
                </c:pt>
                <c:pt idx="2">
                  <c:v>7.2986399999999998</c:v>
                </c:pt>
                <c:pt idx="3">
                  <c:v>6.61843</c:v>
                </c:pt>
                <c:pt idx="4">
                  <c:v>4.29922</c:v>
                </c:pt>
                <c:pt idx="5" formatCode="0_);\(0\)">
                  <c:v>8.8338599999999996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46-435A-99D1-C9A1D87F54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020-4272-8865-AB2D3A1E652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020-4272-8865-AB2D3A1E652B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020-4272-8865-AB2D3A1E652B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020-4272-8865-AB2D3A1E652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020-4272-8865-AB2D3A1E652B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020-4272-8865-AB2D3A1E65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円グラフ!$AB$71:$AG$71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円グラフ!$AB$72:$AG$72</c:f>
              <c:numCache>
                <c:formatCode>0.0_);\(0.0\)</c:formatCode>
                <c:ptCount val="6"/>
                <c:pt idx="0">
                  <c:v>8.4049200000000006</c:v>
                </c:pt>
                <c:pt idx="1">
                  <c:v>7.8436300000000001</c:v>
                </c:pt>
                <c:pt idx="2">
                  <c:v>3.3148</c:v>
                </c:pt>
                <c:pt idx="3">
                  <c:v>3.1403099999999999</c:v>
                </c:pt>
                <c:pt idx="4">
                  <c:v>2.0369199999999998</c:v>
                </c:pt>
                <c:pt idx="5" formatCode="0_);\(0\)">
                  <c:v>6.5552099999999998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20-4272-8865-AB2D3A1E65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CD-4D90-99E7-64D6E3ADB55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CD-4D90-99E7-64D6E3ADB55D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ACD-4D90-99E7-64D6E3ADB55D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ACD-4D90-99E7-64D6E3ADB55D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ACD-4D90-99E7-64D6E3ADB55D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ACD-4D90-99E7-64D6E3ADB5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円グラフ!$AB$73:$AG$73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円グラフ!$AB$74:$AG$74</c:f>
              <c:numCache>
                <c:formatCode>0.0_);\(0.0\)</c:formatCode>
                <c:ptCount val="6"/>
                <c:pt idx="0">
                  <c:v>18.559920000000002</c:v>
                </c:pt>
                <c:pt idx="1">
                  <c:v>17.667819999999999</c:v>
                </c:pt>
                <c:pt idx="2">
                  <c:v>7.2942900000000002</c:v>
                </c:pt>
                <c:pt idx="3">
                  <c:v>5.4082499999999998</c:v>
                </c:pt>
                <c:pt idx="4">
                  <c:v>4.3921799999999998</c:v>
                </c:pt>
                <c:pt idx="5" formatCode="0_);\(0\)">
                  <c:v>11.71166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CD-4D90-99E7-64D6E3ADB5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93-4610-AF49-E40296335BA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93-4610-AF49-E40296335BAE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93-4610-AF49-E40296335BA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93-4610-AF49-E40296335BAE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93-4610-AF49-E40296335BA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93-4610-AF49-E40296335B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円グラフ!$AB$75:$AG$75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円グラフ!$AB$76:$AG$76</c:f>
              <c:numCache>
                <c:formatCode>0.0_);\(0.0\)</c:formatCode>
                <c:ptCount val="6"/>
                <c:pt idx="0">
                  <c:v>13.820959999999999</c:v>
                </c:pt>
                <c:pt idx="1">
                  <c:v>13.028549999999999</c:v>
                </c:pt>
                <c:pt idx="2">
                  <c:v>6.6089399999999996</c:v>
                </c:pt>
                <c:pt idx="3">
                  <c:v>6.3072600000000003</c:v>
                </c:pt>
                <c:pt idx="4">
                  <c:v>4.2269600000000001</c:v>
                </c:pt>
                <c:pt idx="5" formatCode="0_);\(0\)">
                  <c:v>20.884650000000001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93-4610-AF49-E40296335B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042-430D-AE61-DFADE84D25EA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042-430D-AE61-DFADE84D25EA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042-430D-AE61-DFADE84D25E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042-430D-AE61-DFADE84D25EA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042-430D-AE61-DFADE84D25E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042-430D-AE61-DFADE84D25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円グラフ!$AB$77:$AG$77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公債費</c:v>
                </c:pt>
                <c:pt idx="3">
                  <c:v>教育費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円グラフ!$AB$78:$AG$78</c:f>
              <c:numCache>
                <c:formatCode>0.0_);\(0.0\)</c:formatCode>
                <c:ptCount val="6"/>
                <c:pt idx="0">
                  <c:v>7.0903999999999998</c:v>
                </c:pt>
                <c:pt idx="1">
                  <c:v>4.8348000000000004</c:v>
                </c:pt>
                <c:pt idx="2">
                  <c:v>3.3050299999999999</c:v>
                </c:pt>
                <c:pt idx="3">
                  <c:v>2.2183600000000001</c:v>
                </c:pt>
                <c:pt idx="4">
                  <c:v>2.0069400000000002</c:v>
                </c:pt>
                <c:pt idx="5" formatCode="0_);\(0\)">
                  <c:v>11.870649999999999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42-430D-AE61-DFADE84D25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213-4693-89F2-0291CF735EC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213-4693-89F2-0291CF735EC7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213-4693-89F2-0291CF735EC7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213-4693-89F2-0291CF735EC7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213-4693-89F2-0291CF735EC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213-4693-89F2-0291CF735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円グラフ!$AB$79:$AG$79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円グラフ!$AB$80:$AG$80</c:f>
              <c:numCache>
                <c:formatCode>0.0_);\(0.0\)</c:formatCode>
                <c:ptCount val="6"/>
                <c:pt idx="0">
                  <c:v>25.661850000000001</c:v>
                </c:pt>
                <c:pt idx="1">
                  <c:v>14.450100000000001</c:v>
                </c:pt>
                <c:pt idx="2">
                  <c:v>9.1499000000000006</c:v>
                </c:pt>
                <c:pt idx="3">
                  <c:v>9.0790600000000001</c:v>
                </c:pt>
                <c:pt idx="4">
                  <c:v>5.1627299999999998</c:v>
                </c:pt>
                <c:pt idx="5" formatCode="0_);\(0\)">
                  <c:v>50.208320000000001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13-4693-89F2-0291CF735E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B6-465B-9DC3-6CA6EC3CA92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B6-465B-9DC3-6CA6EC3CA92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BB6-465B-9DC3-6CA6EC3CA92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BB6-465B-9DC3-6CA6EC3CA92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BB6-465B-9DC3-6CA6EC3CA92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BB6-465B-9DC3-6CA6EC3CA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円グラフ!$AB$81:$AG$81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円グラフ!$AB$82:$AG$82</c:f>
              <c:numCache>
                <c:formatCode>0.0_);\(0.0\)</c:formatCode>
                <c:ptCount val="6"/>
                <c:pt idx="0">
                  <c:v>511.82902000000001</c:v>
                </c:pt>
                <c:pt idx="1">
                  <c:v>191.24469999999999</c:v>
                </c:pt>
                <c:pt idx="2">
                  <c:v>190.13333</c:v>
                </c:pt>
                <c:pt idx="3">
                  <c:v>175.16685000000001</c:v>
                </c:pt>
                <c:pt idx="4">
                  <c:v>137.30186</c:v>
                </c:pt>
                <c:pt idx="5" formatCode="0_);\(0\)">
                  <c:v>371.38920000000002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BB6-465B-9DC3-6CA6EC3CA9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320-4C4D-9045-9ED57130CD8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320-4C4D-9045-9ED57130CD8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320-4C4D-9045-9ED57130CD8E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320-4C4D-9045-9ED57130CD8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320-4C4D-9045-9ED57130CD8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320-4C4D-9045-9ED57130C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円グラフ!$AB$83:$AG$83</c:f>
              <c:strCache>
                <c:ptCount val="6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公債費</c:v>
                </c:pt>
                <c:pt idx="4">
                  <c:v>土木費</c:v>
                </c:pt>
                <c:pt idx="5">
                  <c:v>その他</c:v>
                </c:pt>
              </c:strCache>
            </c:strRef>
          </c:cat>
          <c:val>
            <c:numRef>
              <c:f>円グラフ!$AB$84:$AG$84</c:f>
              <c:numCache>
                <c:formatCode>0.0_);\(0.0\)</c:formatCode>
                <c:ptCount val="6"/>
                <c:pt idx="0">
                  <c:v>162.99171999999999</c:v>
                </c:pt>
                <c:pt idx="1">
                  <c:v>57.26032</c:v>
                </c:pt>
                <c:pt idx="2">
                  <c:v>42.577719999999999</c:v>
                </c:pt>
                <c:pt idx="3">
                  <c:v>36.716279999999998</c:v>
                </c:pt>
                <c:pt idx="4">
                  <c:v>28.82037</c:v>
                </c:pt>
                <c:pt idx="5" formatCode="0_);\(0\)">
                  <c:v>79.418239999999997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C4D-9045-9ED57130CD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BC0-474D-9BF5-AC569DC00BFE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BC0-474D-9BF5-AC569DC00BFE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BC0-474D-9BF5-AC569DC00BFE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BC0-474D-9BF5-AC569DC00BFE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BC0-474D-9BF5-AC569DC00BFE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BC0-474D-9BF5-AC569DC00B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円グラフ!$AB$85:$AG$85</c:f>
              <c:strCache>
                <c:ptCount val="6"/>
                <c:pt idx="0">
                  <c:v>民生費</c:v>
                </c:pt>
                <c:pt idx="1">
                  <c:v>土木費</c:v>
                </c:pt>
                <c:pt idx="2">
                  <c:v>教育費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円グラフ!$AB$86:$AG$86</c:f>
              <c:numCache>
                <c:formatCode>0.0_);\(0.0\)</c:formatCode>
                <c:ptCount val="6"/>
                <c:pt idx="0">
                  <c:v>120.34171000000001</c:v>
                </c:pt>
                <c:pt idx="1">
                  <c:v>61.559530000000002</c:v>
                </c:pt>
                <c:pt idx="2">
                  <c:v>54.571750000000002</c:v>
                </c:pt>
                <c:pt idx="3">
                  <c:v>44.144930000000002</c:v>
                </c:pt>
                <c:pt idx="4">
                  <c:v>39.623579999999997</c:v>
                </c:pt>
                <c:pt idx="5" formatCode="0_);\(0\)">
                  <c:v>132.19692000000001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C0-474D-9BF5-AC569DC00B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78042394580119"/>
          <c:y val="0.1318820252103298"/>
          <c:w val="0.57702597010149848"/>
          <c:h val="0.7816119214674056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70">
                <a:fgClr>
                  <a:srgbClr val="FFCC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C3C-4616-9EF4-E059B2BD16CA}"/>
              </c:ext>
            </c:extLst>
          </c:dPt>
          <c:dPt>
            <c:idx val="1"/>
            <c:bubble3D val="0"/>
            <c:spPr>
              <a:solidFill>
                <a:srgbClr val="99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C3C-4616-9EF4-E059B2BD16CA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C3C-4616-9EF4-E059B2BD16CA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C3C-4616-9EF4-E059B2BD16CA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DC3C-4616-9EF4-E059B2BD16C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DC3C-4616-9EF4-E059B2BD16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円グラフ!$T$15:$Y$15</c:f>
              <c:strCache>
                <c:ptCount val="6"/>
                <c:pt idx="0">
                  <c:v>宅地</c:v>
                </c:pt>
                <c:pt idx="1">
                  <c:v>森林</c:v>
                </c:pt>
                <c:pt idx="2">
                  <c:v>農地</c:v>
                </c:pt>
                <c:pt idx="3">
                  <c:v>水面・河川・水路</c:v>
                </c:pt>
                <c:pt idx="4">
                  <c:v>道路</c:v>
                </c:pt>
                <c:pt idx="5">
                  <c:v>その他</c:v>
                </c:pt>
              </c:strCache>
            </c:strRef>
          </c:cat>
          <c:val>
            <c:numRef>
              <c:f>円グラフ!$T$16:$Y$16</c:f>
              <c:numCache>
                <c:formatCode>0.0_);\(0.0\)</c:formatCode>
                <c:ptCount val="6"/>
                <c:pt idx="0">
                  <c:v>24.46</c:v>
                </c:pt>
                <c:pt idx="1">
                  <c:v>17.46</c:v>
                </c:pt>
                <c:pt idx="2">
                  <c:v>14.88</c:v>
                </c:pt>
                <c:pt idx="3">
                  <c:v>13.99</c:v>
                </c:pt>
                <c:pt idx="4">
                  <c:v>9.2100000000000009</c:v>
                </c:pt>
                <c:pt idx="5">
                  <c:v>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C3C-4616-9EF4-E059B2BD16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8E-4F13-9B5B-F0736E9C9A7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48E-4F13-9B5B-F0736E9C9A70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48E-4F13-9B5B-F0736E9C9A70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8E-4F13-9B5B-F0736E9C9A70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48E-4F13-9B5B-F0736E9C9A7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48E-4F13-9B5B-F0736E9C9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円グラフ!$AB$87:$AG$87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土木費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円グラフ!$AB$88:$AG$88</c:f>
              <c:numCache>
                <c:formatCode>0.0_);\(0.0\)</c:formatCode>
                <c:ptCount val="6"/>
                <c:pt idx="0">
                  <c:v>58.429870000000001</c:v>
                </c:pt>
                <c:pt idx="1">
                  <c:v>25.721499999999999</c:v>
                </c:pt>
                <c:pt idx="2">
                  <c:v>18.781739999999999</c:v>
                </c:pt>
                <c:pt idx="3">
                  <c:v>16.818169999999999</c:v>
                </c:pt>
                <c:pt idx="4">
                  <c:v>14.516299999999999</c:v>
                </c:pt>
                <c:pt idx="5" formatCode="0_);\(0\)">
                  <c:v>38.17812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8E-4F13-9B5B-F0736E9C9A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DE5-4370-9B09-9BA9DC3FF667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DE5-4370-9B09-9BA9DC3FF667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DE5-4370-9B09-9BA9DC3FF667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DE5-4370-9B09-9BA9DC3FF667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DE5-4370-9B09-9BA9DC3FF667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DE5-4370-9B09-9BA9DC3FF6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円グラフ!$AB$89:$AG$89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円グラフ!$AB$90:$AG$90</c:f>
              <c:numCache>
                <c:formatCode>0.0_);\(0.0\)</c:formatCode>
                <c:ptCount val="6"/>
                <c:pt idx="0">
                  <c:v>83.441079999999999</c:v>
                </c:pt>
                <c:pt idx="1">
                  <c:v>52.879730000000002</c:v>
                </c:pt>
                <c:pt idx="2">
                  <c:v>33.884219999999999</c:v>
                </c:pt>
                <c:pt idx="3">
                  <c:v>33.224730000000001</c:v>
                </c:pt>
                <c:pt idx="4">
                  <c:v>26.518740000000001</c:v>
                </c:pt>
                <c:pt idx="5" formatCode="0_);\(0\)">
                  <c:v>66.692740000000001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E5-4370-9B09-9BA9DC3FF6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232-4006-8B47-554EABBF13DA}"/>
              </c:ext>
            </c:extLst>
          </c:dPt>
          <c:dPt>
            <c:idx val="1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232-4006-8B47-554EABBF13DA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232-4006-8B47-554EABBF13D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232-4006-8B47-554EABBF13DA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232-4006-8B47-554EABBF13DA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232-4006-8B47-554EABBF13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円グラフ!$AB$91:$AG$91</c:f>
              <c:strCache>
                <c:ptCount val="6"/>
                <c:pt idx="0">
                  <c:v>民生費</c:v>
                </c:pt>
                <c:pt idx="1">
                  <c:v>土木費</c:v>
                </c:pt>
                <c:pt idx="2">
                  <c:v>教育費</c:v>
                </c:pt>
                <c:pt idx="3">
                  <c:v>総務費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円グラフ!$AB$92:$AG$92</c:f>
              <c:numCache>
                <c:formatCode>0.0_);\(0.0\)</c:formatCode>
                <c:ptCount val="6"/>
                <c:pt idx="0">
                  <c:v>86.624639999999999</c:v>
                </c:pt>
                <c:pt idx="1">
                  <c:v>34.084560000000003</c:v>
                </c:pt>
                <c:pt idx="2">
                  <c:v>27.40616</c:v>
                </c:pt>
                <c:pt idx="3">
                  <c:v>24.809449999999998</c:v>
                </c:pt>
                <c:pt idx="4">
                  <c:v>19.926960000000001</c:v>
                </c:pt>
                <c:pt idx="5" formatCode="0_);\(0\)">
                  <c:v>54.903179999999999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32-4006-8B47-554EABBF13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41-4E7F-8B76-A9B17BE97982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1-4E7F-8B76-A9B17BE97982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F41-4E7F-8B76-A9B17BE97982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F41-4E7F-8B76-A9B17BE97982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F41-4E7F-8B76-A9B17BE97982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F41-4E7F-8B76-A9B17BE979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円グラフ!$AB$93:$AG$93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円グラフ!$AB$94:$AG$94</c:f>
              <c:numCache>
                <c:formatCode>0.0_);\(0.0\)</c:formatCode>
                <c:ptCount val="6"/>
                <c:pt idx="0">
                  <c:v>261.03807</c:v>
                </c:pt>
                <c:pt idx="1">
                  <c:v>255.28400000000002</c:v>
                </c:pt>
                <c:pt idx="2">
                  <c:v>123.06412</c:v>
                </c:pt>
                <c:pt idx="3">
                  <c:v>95.376179999999991</c:v>
                </c:pt>
                <c:pt idx="4">
                  <c:v>82.355029999999999</c:v>
                </c:pt>
                <c:pt idx="5" formatCode="0_);\(0\)">
                  <c:v>250.20613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41-4E7F-8B76-A9B17BE979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CA7-4391-AB3E-2EAC8A69D373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CA7-4391-AB3E-2EAC8A69D373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CA7-4391-AB3E-2EAC8A69D37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CA7-4391-AB3E-2EAC8A69D373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CA7-4391-AB3E-2EAC8A69D373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CA7-4391-AB3E-2EAC8A69D3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円グラフ!$AB$95:$AG$95</c:f>
              <c:strCache>
                <c:ptCount val="6"/>
                <c:pt idx="0">
                  <c:v>民生費</c:v>
                </c:pt>
                <c:pt idx="1">
                  <c:v>総務費</c:v>
                </c:pt>
                <c:pt idx="2">
                  <c:v>土木費</c:v>
                </c:pt>
                <c:pt idx="3">
                  <c:v>教育費</c:v>
                </c:pt>
                <c:pt idx="4">
                  <c:v>公債費</c:v>
                </c:pt>
                <c:pt idx="5">
                  <c:v>その他</c:v>
                </c:pt>
              </c:strCache>
            </c:strRef>
          </c:cat>
          <c:val>
            <c:numRef>
              <c:f>円グラフ!$AB$96:$AG$96</c:f>
              <c:numCache>
                <c:formatCode>0.0_);\(0.0\)</c:formatCode>
                <c:ptCount val="6"/>
                <c:pt idx="0">
                  <c:v>149.47230999999999</c:v>
                </c:pt>
                <c:pt idx="1">
                  <c:v>105.0304</c:v>
                </c:pt>
                <c:pt idx="2">
                  <c:v>65.707939999999994</c:v>
                </c:pt>
                <c:pt idx="3">
                  <c:v>58.530149999999999</c:v>
                </c:pt>
                <c:pt idx="4">
                  <c:v>33.285899999999998</c:v>
                </c:pt>
                <c:pt idx="5" formatCode="0_);\(0\)">
                  <c:v>113.41947999999999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A7-4391-AB3E-2EAC8A69D3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B4-4730-9A55-839E9F03CBF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B4-4730-9A55-839E9F03CBF8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0B4-4730-9A55-839E9F03CBF8}"/>
              </c:ext>
            </c:extLst>
          </c:dPt>
          <c:dPt>
            <c:idx val="3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B4-4730-9A55-839E9F03CBF8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B4-4730-9A55-839E9F03CBF8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B4-4730-9A55-839E9F03CB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円グラフ!$AB$97:$AG$97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土木費</c:v>
                </c:pt>
                <c:pt idx="3">
                  <c:v>公債費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円グラフ!$AB$98:$AG$98</c:f>
              <c:numCache>
                <c:formatCode>0.0_);\(0.0\)</c:formatCode>
                <c:ptCount val="6"/>
                <c:pt idx="0">
                  <c:v>84.661180000000002</c:v>
                </c:pt>
                <c:pt idx="1">
                  <c:v>45.511479999999999</c:v>
                </c:pt>
                <c:pt idx="2">
                  <c:v>28.155550000000002</c:v>
                </c:pt>
                <c:pt idx="3">
                  <c:v>20.131070000000001</c:v>
                </c:pt>
                <c:pt idx="4">
                  <c:v>16.463760000000001</c:v>
                </c:pt>
                <c:pt idx="5" formatCode="0_);\(0\)">
                  <c:v>50.231729999999999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B4-4730-9A55-839E9F03CB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B-4459-ACB2-B46FB8C0874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B-4459-ACB2-B46FB8C0874F}"/>
              </c:ext>
            </c:extLst>
          </c:dPt>
          <c:dPt>
            <c:idx val="2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7CB-4459-ACB2-B46FB8C0874F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7CB-4459-ACB2-B46FB8C0874F}"/>
              </c:ext>
            </c:extLst>
          </c:dPt>
          <c:dPt>
            <c:idx val="4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CB-4459-ACB2-B46FB8C0874F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7CB-4459-ACB2-B46FB8C08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円グラフ!$AB$99:$AG$99</c:f>
              <c:strCache>
                <c:ptCount val="6"/>
                <c:pt idx="0">
                  <c:v>総務費</c:v>
                </c:pt>
                <c:pt idx="1">
                  <c:v>民生費</c:v>
                </c:pt>
                <c:pt idx="2">
                  <c:v>公債費</c:v>
                </c:pt>
                <c:pt idx="3">
                  <c:v>土木費</c:v>
                </c:pt>
                <c:pt idx="4">
                  <c:v>教育費</c:v>
                </c:pt>
                <c:pt idx="5">
                  <c:v>その他</c:v>
                </c:pt>
              </c:strCache>
            </c:strRef>
          </c:cat>
          <c:val>
            <c:numRef>
              <c:f>円グラフ!$AB$100:$AG$100</c:f>
              <c:numCache>
                <c:formatCode>0.0_);\(0.0\)</c:formatCode>
                <c:ptCount val="6"/>
                <c:pt idx="0">
                  <c:v>58.689810000000001</c:v>
                </c:pt>
                <c:pt idx="1">
                  <c:v>57.436720000000001</c:v>
                </c:pt>
                <c:pt idx="2">
                  <c:v>24.96931</c:v>
                </c:pt>
                <c:pt idx="3">
                  <c:v>24.7409</c:v>
                </c:pt>
                <c:pt idx="4">
                  <c:v>16.621860000000002</c:v>
                </c:pt>
                <c:pt idx="5" formatCode="0_);\(0\)">
                  <c:v>70.41574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CB-4459-ACB2-B46FB8C087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908136482939"/>
          <c:y val="0.10250781273324718"/>
          <c:w val="0.56407517060367451"/>
          <c:h val="0.8184125208456335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pct10">
                <a:fgClr>
                  <a:srgbClr val="F2A672"/>
                </a:fgClr>
                <a:bgClr>
                  <a:srgbClr val="FFCC99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C20-439E-A602-73D511F3E5B9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C20-439E-A602-73D511F3E5B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C20-439E-A602-73D511F3E5B9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C20-439E-A602-73D511F3E5B9}"/>
              </c:ext>
            </c:extLst>
          </c:dPt>
          <c:dPt>
            <c:idx val="4"/>
            <c:bubble3D val="0"/>
            <c:spPr>
              <a:pattFill prst="pct70">
                <a:fgClr>
                  <a:srgbClr val="99FF66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C20-439E-A602-73D511F3E5B9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C20-439E-A602-73D511F3E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円グラフ!$AB$101:$AG$101</c:f>
              <c:strCache>
                <c:ptCount val="6"/>
                <c:pt idx="0">
                  <c:v>総務費</c:v>
                </c:pt>
                <c:pt idx="1">
                  <c:v>土木費</c:v>
                </c:pt>
                <c:pt idx="2">
                  <c:v>公債費</c:v>
                </c:pt>
                <c:pt idx="3">
                  <c:v>教育費</c:v>
                </c:pt>
                <c:pt idx="4">
                  <c:v>民生費</c:v>
                </c:pt>
                <c:pt idx="5">
                  <c:v>その他</c:v>
                </c:pt>
              </c:strCache>
            </c:strRef>
          </c:cat>
          <c:val>
            <c:numRef>
              <c:f>円グラフ!$AB$102:$AG$102</c:f>
              <c:numCache>
                <c:formatCode>0.0_);\(0.0\)</c:formatCode>
                <c:ptCount val="6"/>
                <c:pt idx="0">
                  <c:v>12.65668</c:v>
                </c:pt>
                <c:pt idx="1">
                  <c:v>4.4597300000000004</c:v>
                </c:pt>
                <c:pt idx="2">
                  <c:v>3.96875</c:v>
                </c:pt>
                <c:pt idx="3">
                  <c:v>3.7604099999999998</c:v>
                </c:pt>
                <c:pt idx="4">
                  <c:v>2.8634900000000001</c:v>
                </c:pt>
                <c:pt idx="5" formatCode="0_);\(0\)">
                  <c:v>16.13918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20-439E-A602-73D511F3E5B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1622741295455"/>
          <c:y val="0.20230528106272613"/>
          <c:w val="0.79091353499632211"/>
          <c:h val="0.5718869761061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FF9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比べてみよう!$C$121:$F$121</c:f>
              <c:strCache>
                <c:ptCount val="4"/>
                <c:pt idx="0">
                  <c:v>平成17年
（2005年）</c:v>
                </c:pt>
                <c:pt idx="1">
                  <c:v>平成22年
（2010年）</c:v>
                </c:pt>
                <c:pt idx="2">
                  <c:v>平成27年
（2015年）</c:v>
                </c:pt>
                <c:pt idx="3">
                  <c:v>令和2年
（2020年）</c:v>
                </c:pt>
              </c:strCache>
            </c:strRef>
          </c:cat>
          <c:val>
            <c:numRef>
              <c:f>比べてみよう!$C$122:$F$122</c:f>
              <c:numCache>
                <c:formatCode>0\ "戸"</c:formatCode>
                <c:ptCount val="4"/>
                <c:pt idx="0">
                  <c:v>78459</c:v>
                </c:pt>
                <c:pt idx="1">
                  <c:v>70770</c:v>
                </c:pt>
                <c:pt idx="2">
                  <c:v>60790</c:v>
                </c:pt>
                <c:pt idx="3">
                  <c:v>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E-4294-AEFC-95CC8DB5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85403240"/>
        <c:axId val="585403568"/>
      </c:barChart>
      <c:catAx>
        <c:axId val="58540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568"/>
        <c:crosses val="autoZero"/>
        <c:auto val="1"/>
        <c:lblAlgn val="ctr"/>
        <c:lblOffset val="100"/>
        <c:noMultiLvlLbl val="0"/>
      </c:catAx>
      <c:valAx>
        <c:axId val="585403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5.4562120570011516E-2"/>
              <c:y val="8.84694663475752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4032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99FF99"/>
            </a:solidFill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FF9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F1-401E-BF8E-98073E5C28F6}"/>
              </c:ext>
            </c:extLst>
          </c:dPt>
          <c:dPt>
            <c:idx val="1"/>
            <c:bubble3D val="0"/>
            <c:spPr>
              <a:solidFill>
                <a:srgbClr val="99FFCC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F1-401E-BF8E-98073E5C28F6}"/>
              </c:ext>
            </c:extLst>
          </c:dPt>
          <c:dLbls>
            <c:dLbl>
              <c:idx val="0"/>
              <c:layout>
                <c:manualLayout>
                  <c:x val="-0.20901994731433379"/>
                  <c:y val="0.187948758165715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8CF1-401E-BF8E-98073E5C28F6}"/>
                </c:ext>
              </c:extLst>
            </c:dLbl>
            <c:dLbl>
              <c:idx val="1"/>
              <c:layout>
                <c:manualLayout>
                  <c:x val="0.20340833033770864"/>
                  <c:y val="-0.253283055103480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01E-BF8E-98073E5C2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比べてみよう!$H$121:$I$121</c:f>
              <c:strCache>
                <c:ptCount val="2"/>
                <c:pt idx="0">
                  <c:v>販売農家</c:v>
                </c:pt>
                <c:pt idx="1">
                  <c:v>自給的農家</c:v>
                </c:pt>
              </c:strCache>
            </c:strRef>
          </c:cat>
          <c:val>
            <c:numRef>
              <c:f>比べてみよう!$H$122:$I$122</c:f>
              <c:numCache>
                <c:formatCode>0.0"%"</c:formatCode>
                <c:ptCount val="2"/>
                <c:pt idx="0">
                  <c:v>40.714402484878207</c:v>
                </c:pt>
                <c:pt idx="1">
                  <c:v>59.285597515121793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F1-401E-BF8E-98073E5C28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18" Type="http://schemas.openxmlformats.org/officeDocument/2006/relationships/chart" Target="../charts/chart113.xml"/><Relationship Id="rId26" Type="http://schemas.openxmlformats.org/officeDocument/2006/relationships/chart" Target="../charts/chart120.xml"/><Relationship Id="rId3" Type="http://schemas.openxmlformats.org/officeDocument/2006/relationships/chart" Target="../charts/chart100.xml"/><Relationship Id="rId21" Type="http://schemas.openxmlformats.org/officeDocument/2006/relationships/chart" Target="../charts/chart116.xml"/><Relationship Id="rId34" Type="http://schemas.openxmlformats.org/officeDocument/2006/relationships/image" Target="../media/image4.emf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17" Type="http://schemas.openxmlformats.org/officeDocument/2006/relationships/image" Target="../media/image2.emf"/><Relationship Id="rId25" Type="http://schemas.openxmlformats.org/officeDocument/2006/relationships/chart" Target="../charts/chart119.xml"/><Relationship Id="rId33" Type="http://schemas.openxmlformats.org/officeDocument/2006/relationships/chart" Target="../charts/chart127.xml"/><Relationship Id="rId2" Type="http://schemas.openxmlformats.org/officeDocument/2006/relationships/chart" Target="../charts/chart99.xml"/><Relationship Id="rId16" Type="http://schemas.openxmlformats.org/officeDocument/2006/relationships/chart" Target="../charts/chart112.xml"/><Relationship Id="rId20" Type="http://schemas.openxmlformats.org/officeDocument/2006/relationships/chart" Target="../charts/chart115.xml"/><Relationship Id="rId29" Type="http://schemas.openxmlformats.org/officeDocument/2006/relationships/chart" Target="../charts/chart123.xml"/><Relationship Id="rId1" Type="http://schemas.openxmlformats.org/officeDocument/2006/relationships/chart" Target="../charts/chart98.xml"/><Relationship Id="rId6" Type="http://schemas.openxmlformats.org/officeDocument/2006/relationships/image" Target="../media/image1.emf"/><Relationship Id="rId11" Type="http://schemas.openxmlformats.org/officeDocument/2006/relationships/chart" Target="../charts/chart107.xml"/><Relationship Id="rId24" Type="http://schemas.openxmlformats.org/officeDocument/2006/relationships/chart" Target="../charts/chart118.xml"/><Relationship Id="rId32" Type="http://schemas.openxmlformats.org/officeDocument/2006/relationships/chart" Target="../charts/chart126.xml"/><Relationship Id="rId5" Type="http://schemas.openxmlformats.org/officeDocument/2006/relationships/chart" Target="../charts/chart102.xml"/><Relationship Id="rId15" Type="http://schemas.openxmlformats.org/officeDocument/2006/relationships/chart" Target="../charts/chart111.xml"/><Relationship Id="rId23" Type="http://schemas.openxmlformats.org/officeDocument/2006/relationships/image" Target="../media/image3.emf"/><Relationship Id="rId28" Type="http://schemas.openxmlformats.org/officeDocument/2006/relationships/chart" Target="../charts/chart122.xml"/><Relationship Id="rId10" Type="http://schemas.openxmlformats.org/officeDocument/2006/relationships/chart" Target="../charts/chart106.xml"/><Relationship Id="rId19" Type="http://schemas.openxmlformats.org/officeDocument/2006/relationships/chart" Target="../charts/chart114.xml"/><Relationship Id="rId31" Type="http://schemas.openxmlformats.org/officeDocument/2006/relationships/chart" Target="../charts/chart125.xml"/><Relationship Id="rId4" Type="http://schemas.openxmlformats.org/officeDocument/2006/relationships/chart" Target="../charts/chart101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Relationship Id="rId22" Type="http://schemas.openxmlformats.org/officeDocument/2006/relationships/chart" Target="../charts/chart117.xml"/><Relationship Id="rId27" Type="http://schemas.openxmlformats.org/officeDocument/2006/relationships/chart" Target="../charts/chart121.xml"/><Relationship Id="rId30" Type="http://schemas.openxmlformats.org/officeDocument/2006/relationships/chart" Target="../charts/chart12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64770</xdr:colOff>
      <xdr:row>3</xdr:row>
      <xdr:rowOff>169545</xdr:rowOff>
    </xdr:from>
    <xdr:to>
      <xdr:col>105</xdr:col>
      <xdr:colOff>596265</xdr:colOff>
      <xdr:row>5</xdr:row>
      <xdr:rowOff>53340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297156" y="697750"/>
          <a:ext cx="531495" cy="308090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66676</xdr:colOff>
      <xdr:row>3</xdr:row>
      <xdr:rowOff>257175</xdr:rowOff>
    </xdr:from>
    <xdr:to>
      <xdr:col>106</xdr:col>
      <xdr:colOff>638176</xdr:colOff>
      <xdr:row>5</xdr:row>
      <xdr:rowOff>57150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47926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107</xdr:col>
      <xdr:colOff>66676</xdr:colOff>
      <xdr:row>3</xdr:row>
      <xdr:rowOff>257175</xdr:rowOff>
    </xdr:from>
    <xdr:to>
      <xdr:col>107</xdr:col>
      <xdr:colOff>638176</xdr:colOff>
      <xdr:row>5</xdr:row>
      <xdr:rowOff>57150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24201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66676</xdr:colOff>
      <xdr:row>3</xdr:row>
      <xdr:rowOff>257175</xdr:rowOff>
    </xdr:from>
    <xdr:to>
      <xdr:col>108</xdr:col>
      <xdr:colOff>638176</xdr:colOff>
      <xdr:row>5</xdr:row>
      <xdr:rowOff>57150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00476" y="600075"/>
          <a:ext cx="571500" cy="333375"/>
        </a:xfrm>
        <a:prstGeom prst="bracketPair">
          <a:avLst>
            <a:gd name="adj" fmla="val 2011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108</xdr:col>
      <xdr:colOff>531841</xdr:colOff>
      <xdr:row>4</xdr:row>
      <xdr:rowOff>22859</xdr:rowOff>
    </xdr:from>
    <xdr:to>
      <xdr:col>110</xdr:col>
      <xdr:colOff>57496</xdr:colOff>
      <xdr:row>6</xdr:row>
      <xdr:rowOff>172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56659" y="724245"/>
          <a:ext cx="599382" cy="40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社会保障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109</xdr:col>
      <xdr:colOff>386715</xdr:colOff>
      <xdr:row>3</xdr:row>
      <xdr:rowOff>164349</xdr:rowOff>
    </xdr:from>
    <xdr:to>
      <xdr:col>111</xdr:col>
      <xdr:colOff>92825</xdr:colOff>
      <xdr:row>6</xdr:row>
      <xdr:rowOff>60613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009010" y="692554"/>
          <a:ext cx="658610" cy="493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庁舎の管理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選挙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税など</a:t>
          </a:r>
        </a:p>
      </xdr:txBody>
    </xdr:sp>
    <xdr:clientData/>
  </xdr:twoCellAnchor>
  <xdr:twoCellAnchor>
    <xdr:from>
      <xdr:col>111</xdr:col>
      <xdr:colOff>172835</xdr:colOff>
      <xdr:row>4</xdr:row>
      <xdr:rowOff>19050</xdr:rowOff>
    </xdr:from>
    <xdr:to>
      <xdr:col>113</xdr:col>
      <xdr:colOff>313806</xdr:colOff>
      <xdr:row>6</xdr:row>
      <xdr:rowOff>173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747630" y="720436"/>
          <a:ext cx="1093471" cy="405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学校教育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110</xdr:col>
      <xdr:colOff>402301</xdr:colOff>
      <xdr:row>4</xdr:row>
      <xdr:rowOff>15240</xdr:rowOff>
    </xdr:from>
    <xdr:to>
      <xdr:col>112</xdr:col>
      <xdr:colOff>84166</xdr:colOff>
      <xdr:row>6</xdr:row>
      <xdr:rowOff>173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500846" y="716626"/>
          <a:ext cx="634365" cy="409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公共事業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112</xdr:col>
      <xdr:colOff>504825</xdr:colOff>
      <xdr:row>4</xdr:row>
      <xdr:rowOff>19050</xdr:rowOff>
    </xdr:from>
    <xdr:to>
      <xdr:col>114</xdr:col>
      <xdr:colOff>76199</xdr:colOff>
      <xdr:row>5</xdr:row>
      <xdr:rowOff>257175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524625" y="628650"/>
          <a:ext cx="638174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借りたお金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の返済</a:t>
          </a:r>
        </a:p>
      </xdr:txBody>
    </xdr:sp>
    <xdr:clientData/>
  </xdr:twoCellAnchor>
  <xdr:twoCellAnchor>
    <xdr:from>
      <xdr:col>113</xdr:col>
      <xdr:colOff>364201</xdr:colOff>
      <xdr:row>3</xdr:row>
      <xdr:rowOff>171450</xdr:rowOff>
    </xdr:from>
    <xdr:to>
      <xdr:col>115</xdr:col>
      <xdr:colOff>122266</xdr:colOff>
      <xdr:row>6</xdr:row>
      <xdr:rowOff>57150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2891496" y="699655"/>
          <a:ext cx="710565" cy="483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ごみ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消防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産業の発展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45</xdr:col>
      <xdr:colOff>9524</xdr:colOff>
      <xdr:row>47</xdr:row>
      <xdr:rowOff>156730</xdr:rowOff>
    </xdr:from>
    <xdr:to>
      <xdr:col>45</xdr:col>
      <xdr:colOff>306878</xdr:colOff>
      <xdr:row>49</xdr:row>
      <xdr:rowOff>88497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27197FD-A86F-9063-556A-627EF0ECB248}"/>
            </a:ext>
          </a:extLst>
        </xdr:cNvPr>
        <xdr:cNvSpPr txBox="1"/>
      </xdr:nvSpPr>
      <xdr:spPr>
        <a:xfrm>
          <a:off x="23666160" y="8382866"/>
          <a:ext cx="297354" cy="278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108</xdr:col>
      <xdr:colOff>268432</xdr:colOff>
      <xdr:row>8</xdr:row>
      <xdr:rowOff>147205</xdr:rowOff>
    </xdr:from>
    <xdr:to>
      <xdr:col>108</xdr:col>
      <xdr:colOff>560071</xdr:colOff>
      <xdr:row>10</xdr:row>
      <xdr:rowOff>80877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FD017BB-B82C-41D3-AAAB-EAB5E0510D2F}"/>
            </a:ext>
          </a:extLst>
        </xdr:cNvPr>
        <xdr:cNvSpPr txBox="1"/>
      </xdr:nvSpPr>
      <xdr:spPr>
        <a:xfrm>
          <a:off x="60293250" y="1619250"/>
          <a:ext cx="291639" cy="28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4</xdr:row>
      <xdr:rowOff>19049</xdr:rowOff>
    </xdr:from>
    <xdr:to>
      <xdr:col>11</xdr:col>
      <xdr:colOff>123824</xdr:colOff>
      <xdr:row>5</xdr:row>
      <xdr:rowOff>257174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198999" y="723899"/>
          <a:ext cx="7239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社会保障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10</xdr:col>
      <xdr:colOff>161925</xdr:colOff>
      <xdr:row>4</xdr:row>
      <xdr:rowOff>19050</xdr:rowOff>
    </xdr:from>
    <xdr:to>
      <xdr:col>12</xdr:col>
      <xdr:colOff>438150</xdr:colOff>
      <xdr:row>5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8427600" y="723900"/>
          <a:ext cx="13430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庁舎の管理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選挙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税など</a:t>
          </a:r>
        </a:p>
      </xdr:txBody>
    </xdr:sp>
    <xdr:clientData/>
  </xdr:twoCellAnchor>
  <xdr:twoCellAnchor>
    <xdr:from>
      <xdr:col>12</xdr:col>
      <xdr:colOff>219074</xdr:colOff>
      <xdr:row>4</xdr:row>
      <xdr:rowOff>19050</xdr:rowOff>
    </xdr:from>
    <xdr:to>
      <xdr:col>14</xdr:col>
      <xdr:colOff>361950</xdr:colOff>
      <xdr:row>5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551549" y="723900"/>
          <a:ext cx="120967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学校教育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11</xdr:col>
      <xdr:colOff>457199</xdr:colOff>
      <xdr:row>4</xdr:row>
      <xdr:rowOff>19050</xdr:rowOff>
    </xdr:from>
    <xdr:to>
      <xdr:col>13</xdr:col>
      <xdr:colOff>142874</xdr:colOff>
      <xdr:row>5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9256274" y="723900"/>
          <a:ext cx="7524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公共事業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13</xdr:col>
      <xdr:colOff>504825</xdr:colOff>
      <xdr:row>4</xdr:row>
      <xdr:rowOff>19050</xdr:rowOff>
    </xdr:from>
    <xdr:to>
      <xdr:col>15</xdr:col>
      <xdr:colOff>76199</xdr:colOff>
      <xdr:row>5</xdr:row>
      <xdr:rowOff>257175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0370700" y="723900"/>
          <a:ext cx="63817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借りたお金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の返済</a:t>
          </a:r>
        </a:p>
      </xdr:txBody>
    </xdr:sp>
    <xdr:clientData/>
  </xdr:twoCellAnchor>
  <xdr:twoCellAnchor>
    <xdr:from>
      <xdr:col>14</xdr:col>
      <xdr:colOff>419099</xdr:colOff>
      <xdr:row>3</xdr:row>
      <xdr:rowOff>228600</xdr:rowOff>
    </xdr:from>
    <xdr:to>
      <xdr:col>16</xdr:col>
      <xdr:colOff>0</xdr:colOff>
      <xdr:row>7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0818374" y="704850"/>
          <a:ext cx="8286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ごみ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消防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､</a:t>
          </a: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産業の発展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など</a:t>
          </a:r>
        </a:p>
      </xdr:txBody>
    </xdr:sp>
    <xdr:clientData/>
  </xdr:twoCellAnchor>
  <xdr:twoCellAnchor>
    <xdr:from>
      <xdr:col>36</xdr:col>
      <xdr:colOff>0</xdr:colOff>
      <xdr:row>6</xdr:row>
      <xdr:rowOff>0</xdr:rowOff>
    </xdr:from>
    <xdr:to>
      <xdr:col>37</xdr:col>
      <xdr:colOff>0</xdr:colOff>
      <xdr:row>8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</xdr:colOff>
      <xdr:row>5</xdr:row>
      <xdr:rowOff>168087</xdr:rowOff>
    </xdr:from>
    <xdr:to>
      <xdr:col>36</xdr:col>
      <xdr:colOff>0</xdr:colOff>
      <xdr:row>7</xdr:row>
      <xdr:rowOff>829234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2252381</xdr:colOff>
      <xdr:row>10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0</xdr:colOff>
      <xdr:row>8</xdr:row>
      <xdr:rowOff>0</xdr:rowOff>
    </xdr:from>
    <xdr:to>
      <xdr:col>37</xdr:col>
      <xdr:colOff>0</xdr:colOff>
      <xdr:row>9</xdr:row>
      <xdr:rowOff>818345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0</xdr:colOff>
      <xdr:row>10</xdr:row>
      <xdr:rowOff>0</xdr:rowOff>
    </xdr:from>
    <xdr:to>
      <xdr:col>36</xdr:col>
      <xdr:colOff>1017</xdr:colOff>
      <xdr:row>12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0</xdr:colOff>
      <xdr:row>10</xdr:row>
      <xdr:rowOff>0</xdr:rowOff>
    </xdr:from>
    <xdr:to>
      <xdr:col>37</xdr:col>
      <xdr:colOff>0</xdr:colOff>
      <xdr:row>12</xdr:row>
      <xdr:rowOff>4391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12</xdr:row>
      <xdr:rowOff>0</xdr:rowOff>
    </xdr:from>
    <xdr:to>
      <xdr:col>36</xdr:col>
      <xdr:colOff>1017</xdr:colOff>
      <xdr:row>14</xdr:row>
      <xdr:rowOff>1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0</xdr:colOff>
      <xdr:row>12</xdr:row>
      <xdr:rowOff>0</xdr:rowOff>
    </xdr:from>
    <xdr:to>
      <xdr:col>37</xdr:col>
      <xdr:colOff>0</xdr:colOff>
      <xdr:row>14</xdr:row>
      <xdr:rowOff>4392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760983</xdr:colOff>
      <xdr:row>14</xdr:row>
      <xdr:rowOff>-1</xdr:rowOff>
    </xdr:from>
    <xdr:to>
      <xdr:col>36</xdr:col>
      <xdr:colOff>0</xdr:colOff>
      <xdr:row>16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0</xdr:colOff>
      <xdr:row>14</xdr:row>
      <xdr:rowOff>0</xdr:rowOff>
    </xdr:from>
    <xdr:to>
      <xdr:col>37</xdr:col>
      <xdr:colOff>0</xdr:colOff>
      <xdr:row>16</xdr:row>
      <xdr:rowOff>4392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761999</xdr:colOff>
      <xdr:row>16</xdr:row>
      <xdr:rowOff>0</xdr:rowOff>
    </xdr:from>
    <xdr:to>
      <xdr:col>36</xdr:col>
      <xdr:colOff>-1</xdr:colOff>
      <xdr:row>18</xdr:row>
      <xdr:rowOff>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760983</xdr:colOff>
      <xdr:row>18</xdr:row>
      <xdr:rowOff>0</xdr:rowOff>
    </xdr:from>
    <xdr:to>
      <xdr:col>36</xdr:col>
      <xdr:colOff>0</xdr:colOff>
      <xdr:row>20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0</xdr:colOff>
      <xdr:row>20</xdr:row>
      <xdr:rowOff>0</xdr:rowOff>
    </xdr:from>
    <xdr:to>
      <xdr:col>36</xdr:col>
      <xdr:colOff>1017</xdr:colOff>
      <xdr:row>22</xdr:row>
      <xdr:rowOff>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35</xdr:col>
      <xdr:colOff>0</xdr:colOff>
      <xdr:row>22</xdr:row>
      <xdr:rowOff>0</xdr:rowOff>
    </xdr:from>
    <xdr:to>
      <xdr:col>36</xdr:col>
      <xdr:colOff>1017</xdr:colOff>
      <xdr:row>24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0</xdr:colOff>
      <xdr:row>24</xdr:row>
      <xdr:rowOff>0</xdr:rowOff>
    </xdr:from>
    <xdr:to>
      <xdr:col>36</xdr:col>
      <xdr:colOff>1017</xdr:colOff>
      <xdr:row>26</xdr:row>
      <xdr:rowOff>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0</xdr:colOff>
      <xdr:row>26</xdr:row>
      <xdr:rowOff>0</xdr:rowOff>
    </xdr:from>
    <xdr:to>
      <xdr:col>36</xdr:col>
      <xdr:colOff>1017</xdr:colOff>
      <xdr:row>28</xdr:row>
      <xdr:rowOff>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0</xdr:colOff>
      <xdr:row>28</xdr:row>
      <xdr:rowOff>0</xdr:rowOff>
    </xdr:from>
    <xdr:to>
      <xdr:col>36</xdr:col>
      <xdr:colOff>1017</xdr:colOff>
      <xdr:row>30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35</xdr:col>
      <xdr:colOff>0</xdr:colOff>
      <xdr:row>30</xdr:row>
      <xdr:rowOff>0</xdr:rowOff>
    </xdr:from>
    <xdr:to>
      <xdr:col>36</xdr:col>
      <xdr:colOff>1017</xdr:colOff>
      <xdr:row>32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35</xdr:col>
      <xdr:colOff>0</xdr:colOff>
      <xdr:row>32</xdr:row>
      <xdr:rowOff>0</xdr:rowOff>
    </xdr:from>
    <xdr:to>
      <xdr:col>36</xdr:col>
      <xdr:colOff>1017</xdr:colOff>
      <xdr:row>34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35</xdr:col>
      <xdr:colOff>0</xdr:colOff>
      <xdr:row>34</xdr:row>
      <xdr:rowOff>0</xdr:rowOff>
    </xdr:from>
    <xdr:to>
      <xdr:col>36</xdr:col>
      <xdr:colOff>1017</xdr:colOff>
      <xdr:row>36</xdr:row>
      <xdr:rowOff>1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0</xdr:colOff>
      <xdr:row>36</xdr:row>
      <xdr:rowOff>0</xdr:rowOff>
    </xdr:from>
    <xdr:to>
      <xdr:col>36</xdr:col>
      <xdr:colOff>1017</xdr:colOff>
      <xdr:row>38</xdr:row>
      <xdr:rowOff>2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35</xdr:col>
      <xdr:colOff>0</xdr:colOff>
      <xdr:row>38</xdr:row>
      <xdr:rowOff>0</xdr:rowOff>
    </xdr:from>
    <xdr:to>
      <xdr:col>36</xdr:col>
      <xdr:colOff>1017</xdr:colOff>
      <xdr:row>40</xdr:row>
      <xdr:rowOff>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0</xdr:colOff>
      <xdr:row>40</xdr:row>
      <xdr:rowOff>0</xdr:rowOff>
    </xdr:from>
    <xdr:to>
      <xdr:col>36</xdr:col>
      <xdr:colOff>1017</xdr:colOff>
      <xdr:row>42</xdr:row>
      <xdr:rowOff>1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35</xdr:col>
      <xdr:colOff>0</xdr:colOff>
      <xdr:row>42</xdr:row>
      <xdr:rowOff>0</xdr:rowOff>
    </xdr:from>
    <xdr:to>
      <xdr:col>36</xdr:col>
      <xdr:colOff>1017</xdr:colOff>
      <xdr:row>44</xdr:row>
      <xdr:rowOff>1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0</xdr:colOff>
      <xdr:row>44</xdr:row>
      <xdr:rowOff>0</xdr:rowOff>
    </xdr:from>
    <xdr:to>
      <xdr:col>36</xdr:col>
      <xdr:colOff>1017</xdr:colOff>
      <xdr:row>46</xdr:row>
      <xdr:rowOff>1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35</xdr:col>
      <xdr:colOff>0</xdr:colOff>
      <xdr:row>46</xdr:row>
      <xdr:rowOff>0</xdr:rowOff>
    </xdr:from>
    <xdr:to>
      <xdr:col>36</xdr:col>
      <xdr:colOff>1017</xdr:colOff>
      <xdr:row>48</xdr:row>
      <xdr:rowOff>1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35</xdr:col>
      <xdr:colOff>0</xdr:colOff>
      <xdr:row>47</xdr:row>
      <xdr:rowOff>821871</xdr:rowOff>
    </xdr:from>
    <xdr:to>
      <xdr:col>36</xdr:col>
      <xdr:colOff>1017</xdr:colOff>
      <xdr:row>50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0</xdr:colOff>
      <xdr:row>50</xdr:row>
      <xdr:rowOff>0</xdr:rowOff>
    </xdr:from>
    <xdr:to>
      <xdr:col>36</xdr:col>
      <xdr:colOff>1017</xdr:colOff>
      <xdr:row>51</xdr:row>
      <xdr:rowOff>816429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35</xdr:col>
      <xdr:colOff>0</xdr:colOff>
      <xdr:row>52</xdr:row>
      <xdr:rowOff>0</xdr:rowOff>
    </xdr:from>
    <xdr:to>
      <xdr:col>36</xdr:col>
      <xdr:colOff>1017</xdr:colOff>
      <xdr:row>53</xdr:row>
      <xdr:rowOff>816429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0</xdr:colOff>
      <xdr:row>54</xdr:row>
      <xdr:rowOff>0</xdr:rowOff>
    </xdr:from>
    <xdr:to>
      <xdr:col>36</xdr:col>
      <xdr:colOff>1017</xdr:colOff>
      <xdr:row>55</xdr:row>
      <xdr:rowOff>816429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35</xdr:col>
      <xdr:colOff>0</xdr:colOff>
      <xdr:row>56</xdr:row>
      <xdr:rowOff>0</xdr:rowOff>
    </xdr:from>
    <xdr:to>
      <xdr:col>36</xdr:col>
      <xdr:colOff>1017</xdr:colOff>
      <xdr:row>57</xdr:row>
      <xdr:rowOff>816429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35</xdr:col>
      <xdr:colOff>0</xdr:colOff>
      <xdr:row>58</xdr:row>
      <xdr:rowOff>0</xdr:rowOff>
    </xdr:from>
    <xdr:to>
      <xdr:col>36</xdr:col>
      <xdr:colOff>1017</xdr:colOff>
      <xdr:row>59</xdr:row>
      <xdr:rowOff>816429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36</xdr:col>
      <xdr:colOff>1017</xdr:colOff>
      <xdr:row>61</xdr:row>
      <xdr:rowOff>816429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35</xdr:col>
      <xdr:colOff>0</xdr:colOff>
      <xdr:row>62</xdr:row>
      <xdr:rowOff>0</xdr:rowOff>
    </xdr:from>
    <xdr:to>
      <xdr:col>36</xdr:col>
      <xdr:colOff>1017</xdr:colOff>
      <xdr:row>63</xdr:row>
      <xdr:rowOff>816429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35</xdr:col>
      <xdr:colOff>0</xdr:colOff>
      <xdr:row>64</xdr:row>
      <xdr:rowOff>0</xdr:rowOff>
    </xdr:from>
    <xdr:to>
      <xdr:col>36</xdr:col>
      <xdr:colOff>1017</xdr:colOff>
      <xdr:row>65</xdr:row>
      <xdr:rowOff>816429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35</xdr:col>
      <xdr:colOff>0</xdr:colOff>
      <xdr:row>66</xdr:row>
      <xdr:rowOff>0</xdr:rowOff>
    </xdr:from>
    <xdr:to>
      <xdr:col>36</xdr:col>
      <xdr:colOff>1017</xdr:colOff>
      <xdr:row>67</xdr:row>
      <xdr:rowOff>816429</xdr:rowOff>
    </xdr:to>
    <xdr:graphicFrame macro="">
      <xdr:nvGraphicFramePr>
        <xdr:cNvPr id="46" name="グラフ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35</xdr:col>
      <xdr:colOff>0</xdr:colOff>
      <xdr:row>68</xdr:row>
      <xdr:rowOff>0</xdr:rowOff>
    </xdr:from>
    <xdr:to>
      <xdr:col>36</xdr:col>
      <xdr:colOff>1017</xdr:colOff>
      <xdr:row>69</xdr:row>
      <xdr:rowOff>816429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35</xdr:col>
      <xdr:colOff>0</xdr:colOff>
      <xdr:row>70</xdr:row>
      <xdr:rowOff>0</xdr:rowOff>
    </xdr:from>
    <xdr:to>
      <xdr:col>36</xdr:col>
      <xdr:colOff>1017</xdr:colOff>
      <xdr:row>71</xdr:row>
      <xdr:rowOff>816429</xdr:rowOff>
    </xdr:to>
    <xdr:graphicFrame macro="">
      <xdr:nvGraphicFramePr>
        <xdr:cNvPr id="48" name="グラフ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35</xdr:col>
      <xdr:colOff>0</xdr:colOff>
      <xdr:row>72</xdr:row>
      <xdr:rowOff>0</xdr:rowOff>
    </xdr:from>
    <xdr:to>
      <xdr:col>36</xdr:col>
      <xdr:colOff>1017</xdr:colOff>
      <xdr:row>73</xdr:row>
      <xdr:rowOff>816428</xdr:rowOff>
    </xdr:to>
    <xdr:graphicFrame macro="">
      <xdr:nvGraphicFramePr>
        <xdr:cNvPr id="49" name="グラフ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35</xdr:col>
      <xdr:colOff>0</xdr:colOff>
      <xdr:row>74</xdr:row>
      <xdr:rowOff>0</xdr:rowOff>
    </xdr:from>
    <xdr:to>
      <xdr:col>36</xdr:col>
      <xdr:colOff>1017</xdr:colOff>
      <xdr:row>75</xdr:row>
      <xdr:rowOff>816428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35</xdr:col>
      <xdr:colOff>0</xdr:colOff>
      <xdr:row>76</xdr:row>
      <xdr:rowOff>0</xdr:rowOff>
    </xdr:from>
    <xdr:to>
      <xdr:col>36</xdr:col>
      <xdr:colOff>1017</xdr:colOff>
      <xdr:row>77</xdr:row>
      <xdr:rowOff>816428</xdr:rowOff>
    </xdr:to>
    <xdr:graphicFrame macro="">
      <xdr:nvGraphicFramePr>
        <xdr:cNvPr id="51" name="グラフ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35</xdr:col>
      <xdr:colOff>0</xdr:colOff>
      <xdr:row>76</xdr:row>
      <xdr:rowOff>1601</xdr:rowOff>
    </xdr:from>
    <xdr:to>
      <xdr:col>36</xdr:col>
      <xdr:colOff>1017</xdr:colOff>
      <xdr:row>78</xdr:row>
      <xdr:rowOff>0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35</xdr:col>
      <xdr:colOff>0</xdr:colOff>
      <xdr:row>78</xdr:row>
      <xdr:rowOff>0</xdr:rowOff>
    </xdr:from>
    <xdr:to>
      <xdr:col>36</xdr:col>
      <xdr:colOff>1017</xdr:colOff>
      <xdr:row>79</xdr:row>
      <xdr:rowOff>816429</xdr:rowOff>
    </xdr:to>
    <xdr:graphicFrame macro="">
      <xdr:nvGraphicFramePr>
        <xdr:cNvPr id="53" name="グラフ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35</xdr:col>
      <xdr:colOff>0</xdr:colOff>
      <xdr:row>80</xdr:row>
      <xdr:rowOff>0</xdr:rowOff>
    </xdr:from>
    <xdr:to>
      <xdr:col>36</xdr:col>
      <xdr:colOff>1017</xdr:colOff>
      <xdr:row>81</xdr:row>
      <xdr:rowOff>816429</xdr:rowOff>
    </xdr:to>
    <xdr:graphicFrame macro="">
      <xdr:nvGraphicFramePr>
        <xdr:cNvPr id="54" name="グラフ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35</xdr:col>
      <xdr:colOff>0</xdr:colOff>
      <xdr:row>82</xdr:row>
      <xdr:rowOff>0</xdr:rowOff>
    </xdr:from>
    <xdr:to>
      <xdr:col>36</xdr:col>
      <xdr:colOff>1017</xdr:colOff>
      <xdr:row>83</xdr:row>
      <xdr:rowOff>816429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35</xdr:col>
      <xdr:colOff>0</xdr:colOff>
      <xdr:row>84</xdr:row>
      <xdr:rowOff>0</xdr:rowOff>
    </xdr:from>
    <xdr:to>
      <xdr:col>36</xdr:col>
      <xdr:colOff>1017</xdr:colOff>
      <xdr:row>85</xdr:row>
      <xdr:rowOff>816428</xdr:rowOff>
    </xdr:to>
    <xdr:graphicFrame macro="">
      <xdr:nvGraphicFramePr>
        <xdr:cNvPr id="56" name="グラフ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35</xdr:col>
      <xdr:colOff>0</xdr:colOff>
      <xdr:row>86</xdr:row>
      <xdr:rowOff>0</xdr:rowOff>
    </xdr:from>
    <xdr:to>
      <xdr:col>36</xdr:col>
      <xdr:colOff>1017</xdr:colOff>
      <xdr:row>87</xdr:row>
      <xdr:rowOff>816428</xdr:rowOff>
    </xdr:to>
    <xdr:graphicFrame macro="">
      <xdr:nvGraphicFramePr>
        <xdr:cNvPr id="57" name="グラフ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35</xdr:col>
      <xdr:colOff>0</xdr:colOff>
      <xdr:row>88</xdr:row>
      <xdr:rowOff>0</xdr:rowOff>
    </xdr:from>
    <xdr:to>
      <xdr:col>36</xdr:col>
      <xdr:colOff>1017</xdr:colOff>
      <xdr:row>89</xdr:row>
      <xdr:rowOff>816427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35</xdr:col>
      <xdr:colOff>0</xdr:colOff>
      <xdr:row>90</xdr:row>
      <xdr:rowOff>0</xdr:rowOff>
    </xdr:from>
    <xdr:to>
      <xdr:col>36</xdr:col>
      <xdr:colOff>1017</xdr:colOff>
      <xdr:row>91</xdr:row>
      <xdr:rowOff>816427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35</xdr:col>
      <xdr:colOff>0</xdr:colOff>
      <xdr:row>91</xdr:row>
      <xdr:rowOff>817721</xdr:rowOff>
    </xdr:from>
    <xdr:to>
      <xdr:col>36</xdr:col>
      <xdr:colOff>1017</xdr:colOff>
      <xdr:row>93</xdr:row>
      <xdr:rowOff>820237</xdr:rowOff>
    </xdr:to>
    <xdr:graphicFrame macro="">
      <xdr:nvGraphicFramePr>
        <xdr:cNvPr id="60" name="グラフ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35</xdr:col>
      <xdr:colOff>0</xdr:colOff>
      <xdr:row>94</xdr:row>
      <xdr:rowOff>0</xdr:rowOff>
    </xdr:from>
    <xdr:to>
      <xdr:col>36</xdr:col>
      <xdr:colOff>1017</xdr:colOff>
      <xdr:row>95</xdr:row>
      <xdr:rowOff>816427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35</xdr:col>
      <xdr:colOff>0</xdr:colOff>
      <xdr:row>96</xdr:row>
      <xdr:rowOff>0</xdr:rowOff>
    </xdr:from>
    <xdr:to>
      <xdr:col>36</xdr:col>
      <xdr:colOff>1017</xdr:colOff>
      <xdr:row>98</xdr:row>
      <xdr:rowOff>-1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35</xdr:col>
      <xdr:colOff>0</xdr:colOff>
      <xdr:row>98</xdr:row>
      <xdr:rowOff>0</xdr:rowOff>
    </xdr:from>
    <xdr:to>
      <xdr:col>36</xdr:col>
      <xdr:colOff>1017</xdr:colOff>
      <xdr:row>99</xdr:row>
      <xdr:rowOff>816428</xdr:rowOff>
    </xdr:to>
    <xdr:graphicFrame macro="">
      <xdr:nvGraphicFramePr>
        <xdr:cNvPr id="63" name="グラフ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35</xdr:col>
      <xdr:colOff>0</xdr:colOff>
      <xdr:row>100</xdr:row>
      <xdr:rowOff>0</xdr:rowOff>
    </xdr:from>
    <xdr:to>
      <xdr:col>36</xdr:col>
      <xdr:colOff>1017</xdr:colOff>
      <xdr:row>101</xdr:row>
      <xdr:rowOff>816428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36</xdr:col>
      <xdr:colOff>0</xdr:colOff>
      <xdr:row>16</xdr:row>
      <xdr:rowOff>0</xdr:rowOff>
    </xdr:from>
    <xdr:to>
      <xdr:col>37</xdr:col>
      <xdr:colOff>0</xdr:colOff>
      <xdr:row>18</xdr:row>
      <xdr:rowOff>4392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36</xdr:col>
      <xdr:colOff>0</xdr:colOff>
      <xdr:row>18</xdr:row>
      <xdr:rowOff>0</xdr:rowOff>
    </xdr:from>
    <xdr:to>
      <xdr:col>37</xdr:col>
      <xdr:colOff>0</xdr:colOff>
      <xdr:row>20</xdr:row>
      <xdr:rowOff>4392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36</xdr:col>
      <xdr:colOff>0</xdr:colOff>
      <xdr:row>20</xdr:row>
      <xdr:rowOff>0</xdr:rowOff>
    </xdr:from>
    <xdr:to>
      <xdr:col>37</xdr:col>
      <xdr:colOff>0</xdr:colOff>
      <xdr:row>22</xdr:row>
      <xdr:rowOff>4392</xdr:rowOff>
    </xdr:to>
    <xdr:graphicFrame macro="">
      <xdr:nvGraphicFramePr>
        <xdr:cNvPr id="67" name="グラフ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36</xdr:col>
      <xdr:colOff>0</xdr:colOff>
      <xdr:row>22</xdr:row>
      <xdr:rowOff>0</xdr:rowOff>
    </xdr:from>
    <xdr:to>
      <xdr:col>37</xdr:col>
      <xdr:colOff>0</xdr:colOff>
      <xdr:row>24</xdr:row>
      <xdr:rowOff>4392</xdr:rowOff>
    </xdr:to>
    <xdr:graphicFrame macro="">
      <xdr:nvGraphicFramePr>
        <xdr:cNvPr id="68" name="グラフ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36</xdr:col>
      <xdr:colOff>0</xdr:colOff>
      <xdr:row>24</xdr:row>
      <xdr:rowOff>0</xdr:rowOff>
    </xdr:from>
    <xdr:to>
      <xdr:col>37</xdr:col>
      <xdr:colOff>0</xdr:colOff>
      <xdr:row>26</xdr:row>
      <xdr:rowOff>4391</xdr:rowOff>
    </xdr:to>
    <xdr:graphicFrame macro="">
      <xdr:nvGraphicFramePr>
        <xdr:cNvPr id="69" name="グラフ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36</xdr:col>
      <xdr:colOff>0</xdr:colOff>
      <xdr:row>26</xdr:row>
      <xdr:rowOff>0</xdr:rowOff>
    </xdr:from>
    <xdr:to>
      <xdr:col>37</xdr:col>
      <xdr:colOff>0</xdr:colOff>
      <xdr:row>28</xdr:row>
      <xdr:rowOff>4392</xdr:rowOff>
    </xdr:to>
    <xdr:graphicFrame macro="">
      <xdr:nvGraphicFramePr>
        <xdr:cNvPr id="70" name="グラフ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36</xdr:col>
      <xdr:colOff>0</xdr:colOff>
      <xdr:row>28</xdr:row>
      <xdr:rowOff>0</xdr:rowOff>
    </xdr:from>
    <xdr:to>
      <xdr:col>37</xdr:col>
      <xdr:colOff>0</xdr:colOff>
      <xdr:row>30</xdr:row>
      <xdr:rowOff>4392</xdr:rowOff>
    </xdr:to>
    <xdr:graphicFrame macro="">
      <xdr:nvGraphicFramePr>
        <xdr:cNvPr id="71" name="グラフ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36</xdr:col>
      <xdr:colOff>0</xdr:colOff>
      <xdr:row>30</xdr:row>
      <xdr:rowOff>0</xdr:rowOff>
    </xdr:from>
    <xdr:to>
      <xdr:col>37</xdr:col>
      <xdr:colOff>0</xdr:colOff>
      <xdr:row>32</xdr:row>
      <xdr:rowOff>4392</xdr:rowOff>
    </xdr:to>
    <xdr:graphicFrame macro="">
      <xdr:nvGraphicFramePr>
        <xdr:cNvPr id="72" name="グラフ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36</xdr:col>
      <xdr:colOff>0</xdr:colOff>
      <xdr:row>32</xdr:row>
      <xdr:rowOff>0</xdr:rowOff>
    </xdr:from>
    <xdr:to>
      <xdr:col>37</xdr:col>
      <xdr:colOff>0</xdr:colOff>
      <xdr:row>34</xdr:row>
      <xdr:rowOff>4392</xdr:rowOff>
    </xdr:to>
    <xdr:graphicFrame macro="">
      <xdr:nvGraphicFramePr>
        <xdr:cNvPr id="73" name="グラフ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36</xdr:col>
      <xdr:colOff>0</xdr:colOff>
      <xdr:row>34</xdr:row>
      <xdr:rowOff>0</xdr:rowOff>
    </xdr:from>
    <xdr:to>
      <xdr:col>37</xdr:col>
      <xdr:colOff>0</xdr:colOff>
      <xdr:row>36</xdr:row>
      <xdr:rowOff>4392</xdr:rowOff>
    </xdr:to>
    <xdr:graphicFrame macro="">
      <xdr:nvGraphicFramePr>
        <xdr:cNvPr id="74" name="グラフ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37</xdr:col>
      <xdr:colOff>0</xdr:colOff>
      <xdr:row>38</xdr:row>
      <xdr:rowOff>4392</xdr:rowOff>
    </xdr:to>
    <xdr:graphicFrame macro="">
      <xdr:nvGraphicFramePr>
        <xdr:cNvPr id="75" name="グラフ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36</xdr:col>
      <xdr:colOff>0</xdr:colOff>
      <xdr:row>38</xdr:row>
      <xdr:rowOff>0</xdr:rowOff>
    </xdr:from>
    <xdr:to>
      <xdr:col>37</xdr:col>
      <xdr:colOff>0</xdr:colOff>
      <xdr:row>40</xdr:row>
      <xdr:rowOff>4391</xdr:rowOff>
    </xdr:to>
    <xdr:graphicFrame macro="">
      <xdr:nvGraphicFramePr>
        <xdr:cNvPr id="76" name="グラフ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36</xdr:col>
      <xdr:colOff>0</xdr:colOff>
      <xdr:row>40</xdr:row>
      <xdr:rowOff>0</xdr:rowOff>
    </xdr:from>
    <xdr:to>
      <xdr:col>37</xdr:col>
      <xdr:colOff>0</xdr:colOff>
      <xdr:row>42</xdr:row>
      <xdr:rowOff>4392</xdr:rowOff>
    </xdr:to>
    <xdr:graphicFrame macro="">
      <xdr:nvGraphicFramePr>
        <xdr:cNvPr id="77" name="グラフ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36</xdr:col>
      <xdr:colOff>0</xdr:colOff>
      <xdr:row>42</xdr:row>
      <xdr:rowOff>0</xdr:rowOff>
    </xdr:from>
    <xdr:to>
      <xdr:col>37</xdr:col>
      <xdr:colOff>0</xdr:colOff>
      <xdr:row>44</xdr:row>
      <xdr:rowOff>4392</xdr:rowOff>
    </xdr:to>
    <xdr:graphicFrame macro="">
      <xdr:nvGraphicFramePr>
        <xdr:cNvPr id="78" name="グラフ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36</xdr:col>
      <xdr:colOff>0</xdr:colOff>
      <xdr:row>44</xdr:row>
      <xdr:rowOff>0</xdr:rowOff>
    </xdr:from>
    <xdr:to>
      <xdr:col>37</xdr:col>
      <xdr:colOff>0</xdr:colOff>
      <xdr:row>46</xdr:row>
      <xdr:rowOff>4392</xdr:rowOff>
    </xdr:to>
    <xdr:graphicFrame macro="">
      <xdr:nvGraphicFramePr>
        <xdr:cNvPr id="79" name="グラフ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36</xdr:col>
      <xdr:colOff>0</xdr:colOff>
      <xdr:row>46</xdr:row>
      <xdr:rowOff>0</xdr:rowOff>
    </xdr:from>
    <xdr:to>
      <xdr:col>37</xdr:col>
      <xdr:colOff>0</xdr:colOff>
      <xdr:row>48</xdr:row>
      <xdr:rowOff>4392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36</xdr:col>
      <xdr:colOff>0</xdr:colOff>
      <xdr:row>48</xdr:row>
      <xdr:rowOff>0</xdr:rowOff>
    </xdr:from>
    <xdr:to>
      <xdr:col>37</xdr:col>
      <xdr:colOff>0</xdr:colOff>
      <xdr:row>50</xdr:row>
      <xdr:rowOff>4392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36</xdr:col>
      <xdr:colOff>0</xdr:colOff>
      <xdr:row>50</xdr:row>
      <xdr:rowOff>0</xdr:rowOff>
    </xdr:from>
    <xdr:to>
      <xdr:col>37</xdr:col>
      <xdr:colOff>0</xdr:colOff>
      <xdr:row>52</xdr:row>
      <xdr:rowOff>4392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36</xdr:col>
      <xdr:colOff>0</xdr:colOff>
      <xdr:row>52</xdr:row>
      <xdr:rowOff>0</xdr:rowOff>
    </xdr:from>
    <xdr:to>
      <xdr:col>37</xdr:col>
      <xdr:colOff>0</xdr:colOff>
      <xdr:row>54</xdr:row>
      <xdr:rowOff>4391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36</xdr:col>
      <xdr:colOff>0</xdr:colOff>
      <xdr:row>54</xdr:row>
      <xdr:rowOff>0</xdr:rowOff>
    </xdr:from>
    <xdr:to>
      <xdr:col>37</xdr:col>
      <xdr:colOff>0</xdr:colOff>
      <xdr:row>56</xdr:row>
      <xdr:rowOff>4392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36</xdr:col>
      <xdr:colOff>0</xdr:colOff>
      <xdr:row>56</xdr:row>
      <xdr:rowOff>0</xdr:rowOff>
    </xdr:from>
    <xdr:to>
      <xdr:col>37</xdr:col>
      <xdr:colOff>0</xdr:colOff>
      <xdr:row>58</xdr:row>
      <xdr:rowOff>4392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36</xdr:col>
      <xdr:colOff>0</xdr:colOff>
      <xdr:row>58</xdr:row>
      <xdr:rowOff>0</xdr:rowOff>
    </xdr:from>
    <xdr:to>
      <xdr:col>37</xdr:col>
      <xdr:colOff>0</xdr:colOff>
      <xdr:row>60</xdr:row>
      <xdr:rowOff>4392</xdr:rowOff>
    </xdr:to>
    <xdr:graphicFrame macro="">
      <xdr:nvGraphicFramePr>
        <xdr:cNvPr id="86" name="グラフ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36</xdr:col>
      <xdr:colOff>0</xdr:colOff>
      <xdr:row>60</xdr:row>
      <xdr:rowOff>0</xdr:rowOff>
    </xdr:from>
    <xdr:to>
      <xdr:col>37</xdr:col>
      <xdr:colOff>0</xdr:colOff>
      <xdr:row>62</xdr:row>
      <xdr:rowOff>4392</xdr:rowOff>
    </xdr:to>
    <xdr:graphicFrame macro="">
      <xdr:nvGraphicFramePr>
        <xdr:cNvPr id="87" name="グラフ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36</xdr:col>
      <xdr:colOff>0</xdr:colOff>
      <xdr:row>62</xdr:row>
      <xdr:rowOff>0</xdr:rowOff>
    </xdr:from>
    <xdr:to>
      <xdr:col>37</xdr:col>
      <xdr:colOff>0</xdr:colOff>
      <xdr:row>64</xdr:row>
      <xdr:rowOff>4392</xdr:rowOff>
    </xdr:to>
    <xdr:graphicFrame macro="">
      <xdr:nvGraphicFramePr>
        <xdr:cNvPr id="88" name="グラフ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36</xdr:col>
      <xdr:colOff>0</xdr:colOff>
      <xdr:row>64</xdr:row>
      <xdr:rowOff>0</xdr:rowOff>
    </xdr:from>
    <xdr:to>
      <xdr:col>37</xdr:col>
      <xdr:colOff>0</xdr:colOff>
      <xdr:row>66</xdr:row>
      <xdr:rowOff>4392</xdr:rowOff>
    </xdr:to>
    <xdr:graphicFrame macro="">
      <xdr:nvGraphicFramePr>
        <xdr:cNvPr id="89" name="グラフ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36</xdr:col>
      <xdr:colOff>0</xdr:colOff>
      <xdr:row>66</xdr:row>
      <xdr:rowOff>0</xdr:rowOff>
    </xdr:from>
    <xdr:to>
      <xdr:col>37</xdr:col>
      <xdr:colOff>0</xdr:colOff>
      <xdr:row>68</xdr:row>
      <xdr:rowOff>4391</xdr:rowOff>
    </xdr:to>
    <xdr:graphicFrame macro="">
      <xdr:nvGraphicFramePr>
        <xdr:cNvPr id="90" name="グラフ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36</xdr:col>
      <xdr:colOff>0</xdr:colOff>
      <xdr:row>68</xdr:row>
      <xdr:rowOff>0</xdr:rowOff>
    </xdr:from>
    <xdr:to>
      <xdr:col>37</xdr:col>
      <xdr:colOff>0</xdr:colOff>
      <xdr:row>70</xdr:row>
      <xdr:rowOff>4392</xdr:rowOff>
    </xdr:to>
    <xdr:graphicFrame macro="">
      <xdr:nvGraphicFramePr>
        <xdr:cNvPr id="91" name="グラフ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36</xdr:col>
      <xdr:colOff>0</xdr:colOff>
      <xdr:row>70</xdr:row>
      <xdr:rowOff>0</xdr:rowOff>
    </xdr:from>
    <xdr:to>
      <xdr:col>37</xdr:col>
      <xdr:colOff>0</xdr:colOff>
      <xdr:row>72</xdr:row>
      <xdr:rowOff>4392</xdr:rowOff>
    </xdr:to>
    <xdr:graphicFrame macro="">
      <xdr:nvGraphicFramePr>
        <xdr:cNvPr id="92" name="グラフ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36</xdr:col>
      <xdr:colOff>0</xdr:colOff>
      <xdr:row>72</xdr:row>
      <xdr:rowOff>0</xdr:rowOff>
    </xdr:from>
    <xdr:to>
      <xdr:col>37</xdr:col>
      <xdr:colOff>0</xdr:colOff>
      <xdr:row>74</xdr:row>
      <xdr:rowOff>4392</xdr:rowOff>
    </xdr:to>
    <xdr:graphicFrame macro="">
      <xdr:nvGraphicFramePr>
        <xdr:cNvPr id="93" name="グラフ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36</xdr:col>
      <xdr:colOff>0</xdr:colOff>
      <xdr:row>74</xdr:row>
      <xdr:rowOff>0</xdr:rowOff>
    </xdr:from>
    <xdr:to>
      <xdr:col>37</xdr:col>
      <xdr:colOff>0</xdr:colOff>
      <xdr:row>76</xdr:row>
      <xdr:rowOff>4392</xdr:rowOff>
    </xdr:to>
    <xdr:graphicFrame macro="">
      <xdr:nvGraphicFramePr>
        <xdr:cNvPr id="94" name="グラフ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36</xdr:col>
      <xdr:colOff>0</xdr:colOff>
      <xdr:row>76</xdr:row>
      <xdr:rowOff>0</xdr:rowOff>
    </xdr:from>
    <xdr:to>
      <xdr:col>37</xdr:col>
      <xdr:colOff>0</xdr:colOff>
      <xdr:row>78</xdr:row>
      <xdr:rowOff>4392</xdr:rowOff>
    </xdr:to>
    <xdr:graphicFrame macro="">
      <xdr:nvGraphicFramePr>
        <xdr:cNvPr id="95" name="グラフ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36</xdr:col>
      <xdr:colOff>0</xdr:colOff>
      <xdr:row>78</xdr:row>
      <xdr:rowOff>0</xdr:rowOff>
    </xdr:from>
    <xdr:to>
      <xdr:col>37</xdr:col>
      <xdr:colOff>0</xdr:colOff>
      <xdr:row>80</xdr:row>
      <xdr:rowOff>4392</xdr:rowOff>
    </xdr:to>
    <xdr:graphicFrame macro="">
      <xdr:nvGraphicFramePr>
        <xdr:cNvPr id="96" name="グラフ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36</xdr:col>
      <xdr:colOff>0</xdr:colOff>
      <xdr:row>80</xdr:row>
      <xdr:rowOff>0</xdr:rowOff>
    </xdr:from>
    <xdr:to>
      <xdr:col>37</xdr:col>
      <xdr:colOff>0</xdr:colOff>
      <xdr:row>82</xdr:row>
      <xdr:rowOff>4391</xdr:rowOff>
    </xdr:to>
    <xdr:graphicFrame macro="">
      <xdr:nvGraphicFramePr>
        <xdr:cNvPr id="97" name="グラフ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36</xdr:col>
      <xdr:colOff>0</xdr:colOff>
      <xdr:row>82</xdr:row>
      <xdr:rowOff>0</xdr:rowOff>
    </xdr:from>
    <xdr:to>
      <xdr:col>37</xdr:col>
      <xdr:colOff>0</xdr:colOff>
      <xdr:row>84</xdr:row>
      <xdr:rowOff>4392</xdr:rowOff>
    </xdr:to>
    <xdr:graphicFrame macro="">
      <xdr:nvGraphicFramePr>
        <xdr:cNvPr id="98" name="グラフ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36</xdr:col>
      <xdr:colOff>0</xdr:colOff>
      <xdr:row>84</xdr:row>
      <xdr:rowOff>0</xdr:rowOff>
    </xdr:from>
    <xdr:to>
      <xdr:col>37</xdr:col>
      <xdr:colOff>0</xdr:colOff>
      <xdr:row>86</xdr:row>
      <xdr:rowOff>4392</xdr:rowOff>
    </xdr:to>
    <xdr:graphicFrame macro="">
      <xdr:nvGraphicFramePr>
        <xdr:cNvPr id="99" name="グラフ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36</xdr:col>
      <xdr:colOff>0</xdr:colOff>
      <xdr:row>86</xdr:row>
      <xdr:rowOff>0</xdr:rowOff>
    </xdr:from>
    <xdr:to>
      <xdr:col>37</xdr:col>
      <xdr:colOff>0</xdr:colOff>
      <xdr:row>88</xdr:row>
      <xdr:rowOff>4392</xdr:rowOff>
    </xdr:to>
    <xdr:graphicFrame macro="">
      <xdr:nvGraphicFramePr>
        <xdr:cNvPr id="100" name="グラフ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36</xdr:col>
      <xdr:colOff>0</xdr:colOff>
      <xdr:row>88</xdr:row>
      <xdr:rowOff>0</xdr:rowOff>
    </xdr:from>
    <xdr:to>
      <xdr:col>37</xdr:col>
      <xdr:colOff>0</xdr:colOff>
      <xdr:row>90</xdr:row>
      <xdr:rowOff>4392</xdr:rowOff>
    </xdr:to>
    <xdr:graphicFrame macro="">
      <xdr:nvGraphicFramePr>
        <xdr:cNvPr id="101" name="グラフ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36</xdr:col>
      <xdr:colOff>0</xdr:colOff>
      <xdr:row>90</xdr:row>
      <xdr:rowOff>0</xdr:rowOff>
    </xdr:from>
    <xdr:to>
      <xdr:col>37</xdr:col>
      <xdr:colOff>0</xdr:colOff>
      <xdr:row>92</xdr:row>
      <xdr:rowOff>4392</xdr:rowOff>
    </xdr:to>
    <xdr:graphicFrame macro="">
      <xdr:nvGraphicFramePr>
        <xdr:cNvPr id="102" name="グラフ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36</xdr:col>
      <xdr:colOff>0</xdr:colOff>
      <xdr:row>92</xdr:row>
      <xdr:rowOff>0</xdr:rowOff>
    </xdr:from>
    <xdr:to>
      <xdr:col>37</xdr:col>
      <xdr:colOff>0</xdr:colOff>
      <xdr:row>94</xdr:row>
      <xdr:rowOff>4392</xdr:rowOff>
    </xdr:to>
    <xdr:graphicFrame macro="">
      <xdr:nvGraphicFramePr>
        <xdr:cNvPr id="103" name="グラフ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36</xdr:col>
      <xdr:colOff>0</xdr:colOff>
      <xdr:row>94</xdr:row>
      <xdr:rowOff>0</xdr:rowOff>
    </xdr:from>
    <xdr:to>
      <xdr:col>37</xdr:col>
      <xdr:colOff>0</xdr:colOff>
      <xdr:row>96</xdr:row>
      <xdr:rowOff>4391</xdr:rowOff>
    </xdr:to>
    <xdr:graphicFrame macro="">
      <xdr:nvGraphicFramePr>
        <xdr:cNvPr id="104" name="グラフ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36</xdr:col>
      <xdr:colOff>0</xdr:colOff>
      <xdr:row>96</xdr:row>
      <xdr:rowOff>0</xdr:rowOff>
    </xdr:from>
    <xdr:to>
      <xdr:col>37</xdr:col>
      <xdr:colOff>0</xdr:colOff>
      <xdr:row>98</xdr:row>
      <xdr:rowOff>4392</xdr:rowOff>
    </xdr:to>
    <xdr:graphicFrame macro="">
      <xdr:nvGraphicFramePr>
        <xdr:cNvPr id="105" name="グラフ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36</xdr:col>
      <xdr:colOff>0</xdr:colOff>
      <xdr:row>98</xdr:row>
      <xdr:rowOff>0</xdr:rowOff>
    </xdr:from>
    <xdr:to>
      <xdr:col>37</xdr:col>
      <xdr:colOff>0</xdr:colOff>
      <xdr:row>100</xdr:row>
      <xdr:rowOff>4392</xdr:rowOff>
    </xdr:to>
    <xdr:graphicFrame macro="">
      <xdr:nvGraphicFramePr>
        <xdr:cNvPr id="106" name="グラフ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36</xdr:col>
      <xdr:colOff>0</xdr:colOff>
      <xdr:row>100</xdr:row>
      <xdr:rowOff>0</xdr:rowOff>
    </xdr:from>
    <xdr:to>
      <xdr:col>37</xdr:col>
      <xdr:colOff>0</xdr:colOff>
      <xdr:row>102</xdr:row>
      <xdr:rowOff>4392</xdr:rowOff>
    </xdr:to>
    <xdr:graphicFrame macro="">
      <xdr:nvGraphicFramePr>
        <xdr:cNvPr id="107" name="グラフ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147916</xdr:colOff>
      <xdr:row>122</xdr:row>
      <xdr:rowOff>134471</xdr:rowOff>
    </xdr:from>
    <xdr:to>
      <xdr:col>5</xdr:col>
      <xdr:colOff>918881</xdr:colOff>
      <xdr:row>135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123</xdr:row>
      <xdr:rowOff>13607</xdr:rowOff>
    </xdr:from>
    <xdr:to>
      <xdr:col>10</xdr:col>
      <xdr:colOff>0</xdr:colOff>
      <xdr:row>135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8</xdr:col>
      <xdr:colOff>0</xdr:colOff>
      <xdr:row>28</xdr:row>
      <xdr:rowOff>22412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134443</xdr:colOff>
      <xdr:row>39</xdr:row>
      <xdr:rowOff>70730</xdr:rowOff>
    </xdr:from>
    <xdr:to>
      <xdr:col>8</xdr:col>
      <xdr:colOff>112033</xdr:colOff>
      <xdr:row>52</xdr:row>
      <xdr:rowOff>68488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22411</xdr:colOff>
      <xdr:row>59</xdr:row>
      <xdr:rowOff>0</xdr:rowOff>
    </xdr:from>
    <xdr:to>
      <xdr:col>9</xdr:col>
      <xdr:colOff>0</xdr:colOff>
      <xdr:row>74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885267</xdr:colOff>
          <xdr:row>84</xdr:row>
          <xdr:rowOff>78439</xdr:rowOff>
        </xdr:from>
        <xdr:to>
          <xdr:col>7</xdr:col>
          <xdr:colOff>37375</xdr:colOff>
          <xdr:row>97</xdr:row>
          <xdr:rowOff>112059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土地円グラフ左" spid="_x0000_s5697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064553" y="15391010"/>
              <a:ext cx="2951948" cy="215633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</xdr:col>
      <xdr:colOff>0</xdr:colOff>
      <xdr:row>103</xdr:row>
      <xdr:rowOff>0</xdr:rowOff>
    </xdr:from>
    <xdr:to>
      <xdr:col>7</xdr:col>
      <xdr:colOff>0</xdr:colOff>
      <xdr:row>115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151</xdr:row>
      <xdr:rowOff>118378</xdr:rowOff>
    </xdr:from>
    <xdr:to>
      <xdr:col>8</xdr:col>
      <xdr:colOff>9526</xdr:colOff>
      <xdr:row>166</xdr:row>
      <xdr:rowOff>121227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142876</xdr:colOff>
      <xdr:row>173</xdr:row>
      <xdr:rowOff>76199</xdr:rowOff>
    </xdr:from>
    <xdr:to>
      <xdr:col>8</xdr:col>
      <xdr:colOff>38101</xdr:colOff>
      <xdr:row>191</xdr:row>
      <xdr:rowOff>71437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197</xdr:row>
      <xdr:rowOff>0</xdr:rowOff>
    </xdr:from>
    <xdr:to>
      <xdr:col>7</xdr:col>
      <xdr:colOff>0</xdr:colOff>
      <xdr:row>212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219</xdr:row>
      <xdr:rowOff>1</xdr:rowOff>
    </xdr:from>
    <xdr:to>
      <xdr:col>5</xdr:col>
      <xdr:colOff>257735</xdr:colOff>
      <xdr:row>237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313765</xdr:colOff>
      <xdr:row>218</xdr:row>
      <xdr:rowOff>161466</xdr:rowOff>
    </xdr:from>
    <xdr:to>
      <xdr:col>8</xdr:col>
      <xdr:colOff>366987</xdr:colOff>
      <xdr:row>236</xdr:row>
      <xdr:rowOff>134470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242</xdr:row>
      <xdr:rowOff>17319</xdr:rowOff>
    </xdr:from>
    <xdr:to>
      <xdr:col>8</xdr:col>
      <xdr:colOff>363681</xdr:colOff>
      <xdr:row>254</xdr:row>
      <xdr:rowOff>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258</xdr:row>
      <xdr:rowOff>132418</xdr:rowOff>
    </xdr:from>
    <xdr:to>
      <xdr:col>8</xdr:col>
      <xdr:colOff>816809</xdr:colOff>
      <xdr:row>271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136074</xdr:colOff>
      <xdr:row>275</xdr:row>
      <xdr:rowOff>68038</xdr:rowOff>
    </xdr:from>
    <xdr:to>
      <xdr:col>9</xdr:col>
      <xdr:colOff>0</xdr:colOff>
      <xdr:row>287</xdr:row>
      <xdr:rowOff>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2323</xdr:colOff>
      <xdr:row>294</xdr:row>
      <xdr:rowOff>17752</xdr:rowOff>
    </xdr:from>
    <xdr:to>
      <xdr:col>9</xdr:col>
      <xdr:colOff>1</xdr:colOff>
      <xdr:row>312</xdr:row>
      <xdr:rowOff>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479614</xdr:colOff>
          <xdr:row>323</xdr:row>
          <xdr:rowOff>43543</xdr:rowOff>
        </xdr:from>
        <xdr:to>
          <xdr:col>7</xdr:col>
          <xdr:colOff>148771</xdr:colOff>
          <xdr:row>338</xdr:row>
          <xdr:rowOff>0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支出円グラフ左" spid="_x0000_s5698"/>
                </a:ext>
              </a:extLst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589957" y="58706657"/>
              <a:ext cx="3283214" cy="2405743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12</xdr:col>
      <xdr:colOff>63500</xdr:colOff>
      <xdr:row>122</xdr:row>
      <xdr:rowOff>118596</xdr:rowOff>
    </xdr:from>
    <xdr:to>
      <xdr:col>15</xdr:col>
      <xdr:colOff>918881</xdr:colOff>
      <xdr:row>134</xdr:row>
      <xdr:rowOff>158750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123</xdr:row>
      <xdr:rowOff>13607</xdr:rowOff>
    </xdr:from>
    <xdr:to>
      <xdr:col>20</xdr:col>
      <xdr:colOff>0</xdr:colOff>
      <xdr:row>135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0</xdr:colOff>
      <xdr:row>28</xdr:row>
      <xdr:rowOff>22412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55522</xdr:colOff>
      <xdr:row>39</xdr:row>
      <xdr:rowOff>118356</xdr:rowOff>
    </xdr:from>
    <xdr:to>
      <xdr:col>18</xdr:col>
      <xdr:colOff>33112</xdr:colOff>
      <xdr:row>52</xdr:row>
      <xdr:rowOff>116114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22410</xdr:colOff>
      <xdr:row>59</xdr:row>
      <xdr:rowOff>0</xdr:rowOff>
    </xdr:from>
    <xdr:to>
      <xdr:col>18</xdr:col>
      <xdr:colOff>925285</xdr:colOff>
      <xdr:row>74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547010</xdr:colOff>
          <xdr:row>84</xdr:row>
          <xdr:rowOff>129012</xdr:rowOff>
        </xdr:from>
        <xdr:ext cx="2898320" cy="2167874"/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土地円グラフ右" spid="_x0000_s5699"/>
                </a:ext>
              </a:extLst>
            </xdr:cNvPicPr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9244696" y="15499641"/>
              <a:ext cx="2898320" cy="2167874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>
    <xdr:from>
      <xdr:col>12</xdr:col>
      <xdr:colOff>0</xdr:colOff>
      <xdr:row>103</xdr:row>
      <xdr:rowOff>0</xdr:rowOff>
    </xdr:from>
    <xdr:to>
      <xdr:col>17</xdr:col>
      <xdr:colOff>0</xdr:colOff>
      <xdr:row>115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119743</xdr:colOff>
      <xdr:row>151</xdr:row>
      <xdr:rowOff>63949</xdr:rowOff>
    </xdr:from>
    <xdr:to>
      <xdr:col>17</xdr:col>
      <xdr:colOff>815069</xdr:colOff>
      <xdr:row>166</xdr:row>
      <xdr:rowOff>66798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142876</xdr:colOff>
      <xdr:row>173</xdr:row>
      <xdr:rowOff>76199</xdr:rowOff>
    </xdr:from>
    <xdr:to>
      <xdr:col>18</xdr:col>
      <xdr:colOff>38101</xdr:colOff>
      <xdr:row>191</xdr:row>
      <xdr:rowOff>71437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0</xdr:colOff>
      <xdr:row>197</xdr:row>
      <xdr:rowOff>0</xdr:rowOff>
    </xdr:from>
    <xdr:to>
      <xdr:col>17</xdr:col>
      <xdr:colOff>0</xdr:colOff>
      <xdr:row>212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219</xdr:row>
      <xdr:rowOff>1</xdr:rowOff>
    </xdr:from>
    <xdr:to>
      <xdr:col>15</xdr:col>
      <xdr:colOff>257735</xdr:colOff>
      <xdr:row>237</xdr:row>
      <xdr:rowOff>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313765</xdr:colOff>
      <xdr:row>218</xdr:row>
      <xdr:rowOff>161466</xdr:rowOff>
    </xdr:from>
    <xdr:to>
      <xdr:col>18</xdr:col>
      <xdr:colOff>366987</xdr:colOff>
      <xdr:row>236</xdr:row>
      <xdr:rowOff>134470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0</xdr:colOff>
      <xdr:row>242</xdr:row>
      <xdr:rowOff>17319</xdr:rowOff>
    </xdr:from>
    <xdr:to>
      <xdr:col>18</xdr:col>
      <xdr:colOff>363681</xdr:colOff>
      <xdr:row>254</xdr:row>
      <xdr:rowOff>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0</xdr:colOff>
      <xdr:row>258</xdr:row>
      <xdr:rowOff>132418</xdr:rowOff>
    </xdr:from>
    <xdr:to>
      <xdr:col>19</xdr:col>
      <xdr:colOff>42901</xdr:colOff>
      <xdr:row>271</xdr:row>
      <xdr:rowOff>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136074</xdr:colOff>
      <xdr:row>275</xdr:row>
      <xdr:rowOff>68038</xdr:rowOff>
    </xdr:from>
    <xdr:to>
      <xdr:col>19</xdr:col>
      <xdr:colOff>0</xdr:colOff>
      <xdr:row>287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2322</xdr:colOff>
      <xdr:row>294</xdr:row>
      <xdr:rowOff>17752</xdr:rowOff>
    </xdr:from>
    <xdr:to>
      <xdr:col>19</xdr:col>
      <xdr:colOff>0</xdr:colOff>
      <xdr:row>312</xdr:row>
      <xdr:rowOff>0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757556</xdr:colOff>
          <xdr:row>323</xdr:row>
          <xdr:rowOff>32658</xdr:rowOff>
        </xdr:from>
        <xdr:ext cx="3537766" cy="2449285"/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支出円グラフ右" spid="_x0000_s5700"/>
                </a:ext>
              </a:extLst>
            </xdr:cNvPicPr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8769442" y="58695772"/>
              <a:ext cx="3537766" cy="2449285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>
    <xdr:from>
      <xdr:col>8</xdr:col>
      <xdr:colOff>108857</xdr:colOff>
      <xdr:row>15</xdr:row>
      <xdr:rowOff>145677</xdr:rowOff>
    </xdr:from>
    <xdr:to>
      <xdr:col>10</xdr:col>
      <xdr:colOff>134021</xdr:colOff>
      <xdr:row>22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355771" y="3128363"/>
          <a:ext cx="1679793" cy="1149723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/>
            <a:t>グラフを比べるときは、</a:t>
          </a:r>
          <a:endParaRPr kumimoji="1" lang="en-US" altLang="ja-JP" sz="1100"/>
        </a:p>
        <a:p>
          <a:pPr algn="ctr"/>
          <a:r>
            <a:rPr kumimoji="1" lang="ja-JP" altLang="en-US" sz="1100"/>
            <a:t>「じく」の値に注意しよう。</a:t>
          </a:r>
        </a:p>
      </xdr:txBody>
    </xdr:sp>
    <xdr:clientData/>
  </xdr:twoCellAnchor>
  <xdr:twoCellAnchor>
    <xdr:from>
      <xdr:col>7</xdr:col>
      <xdr:colOff>661148</xdr:colOff>
      <xdr:row>200</xdr:row>
      <xdr:rowOff>11205</xdr:rowOff>
    </xdr:from>
    <xdr:to>
      <xdr:col>9</xdr:col>
      <xdr:colOff>896472</xdr:colOff>
      <xdr:row>206</xdr:row>
      <xdr:rowOff>67234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5569324" y="37136293"/>
          <a:ext cx="2073089" cy="1064559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/>
            <a:t>人口当たりの件数を計算して</a:t>
          </a:r>
          <a:endParaRPr kumimoji="1" lang="en-US" altLang="ja-JP" sz="1100"/>
        </a:p>
        <a:p>
          <a:pPr algn="ctr"/>
          <a:r>
            <a:rPr kumimoji="1" lang="ja-JP" altLang="en-US" sz="1100"/>
            <a:t>比べる方法もあるよ。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7">
      <a:majorFont>
        <a:latin typeface="Calibri Light"/>
        <a:ea typeface="HGPｺﾞｼｯｸM"/>
        <a:cs typeface=""/>
      </a:majorFont>
      <a:minorFont>
        <a:latin typeface="Calibri"/>
        <a:ea typeface="HGPｺﾞｼｯｸ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L120"/>
  <sheetViews>
    <sheetView zoomScale="110" zoomScaleNormal="110" workbookViewId="0">
      <selection activeCell="B2" sqref="B2"/>
    </sheetView>
  </sheetViews>
  <sheetFormatPr defaultRowHeight="13.2"/>
  <cols>
    <col min="1" max="1" width="1.296875" style="374" customWidth="1"/>
    <col min="2" max="2" width="8.796875" style="374" customWidth="1"/>
    <col min="3" max="3" width="6.796875" style="375" customWidth="1"/>
    <col min="4" max="8" width="8" style="374" customWidth="1"/>
    <col min="9" max="14" width="6.8984375" style="374" customWidth="1"/>
    <col min="15" max="15" width="2.59765625" style="374" customWidth="1"/>
    <col min="16" max="16" width="8.796875" style="374" customWidth="1"/>
    <col min="17" max="17" width="6.796875" style="375" customWidth="1"/>
    <col min="18" max="27" width="7.296875" style="374" customWidth="1"/>
    <col min="28" max="29" width="2.59765625" style="374" customWidth="1"/>
    <col min="30" max="42" width="6.8984375" style="374" customWidth="1"/>
    <col min="44" max="53" width="8.796875" style="236"/>
    <col min="54" max="54" width="6.3984375" style="236" customWidth="1"/>
    <col min="55" max="55" width="8.796875" style="236"/>
    <col min="56" max="56" width="6.3984375" style="236" customWidth="1"/>
    <col min="57" max="57" width="8.796875" style="236"/>
    <col min="58" max="58" width="6.3984375" style="236" customWidth="1"/>
    <col min="59" max="59" width="13.296875" style="236" customWidth="1"/>
    <col min="60" max="61" width="2.59765625" style="236" customWidth="1"/>
    <col min="62" max="62" width="10.59765625" style="236" customWidth="1"/>
    <col min="63" max="63" width="8.796875" style="236"/>
    <col min="64" max="64" width="10.296875" style="236" customWidth="1"/>
    <col min="65" max="65" width="8.796875" style="236"/>
    <col min="66" max="66" width="10.59765625" style="236" customWidth="1"/>
    <col min="67" max="72" width="8.796875" style="236"/>
    <col min="74" max="74" width="8.796875" style="374" customWidth="1"/>
    <col min="75" max="75" width="6.796875" style="375" customWidth="1"/>
    <col min="76" max="88" width="7" style="374" customWidth="1"/>
    <col min="89" max="90" width="2.59765625" style="374" customWidth="1"/>
    <col min="91" max="102" width="7.09765625" style="374" customWidth="1"/>
    <col min="103" max="103" width="1.59765625" style="374" customWidth="1"/>
    <col min="104" max="104" width="8.796875" style="374" customWidth="1"/>
    <col min="105" max="105" width="9.69921875" style="375" customWidth="1"/>
    <col min="106" max="109" width="7.8984375" style="374" customWidth="1"/>
    <col min="110" max="116" width="6.296875" style="374" customWidth="1"/>
  </cols>
  <sheetData>
    <row r="1" spans="1:116">
      <c r="B1" s="374">
        <v>1</v>
      </c>
      <c r="C1" s="374">
        <v>2</v>
      </c>
      <c r="D1" s="374">
        <v>3</v>
      </c>
      <c r="E1" s="374">
        <v>4</v>
      </c>
      <c r="F1" s="374">
        <v>5</v>
      </c>
      <c r="G1" s="374">
        <v>6</v>
      </c>
      <c r="H1" s="374">
        <v>7</v>
      </c>
      <c r="I1" s="374">
        <v>8</v>
      </c>
      <c r="J1" s="374">
        <v>9</v>
      </c>
      <c r="K1" s="374">
        <v>10</v>
      </c>
      <c r="L1" s="374">
        <v>11</v>
      </c>
      <c r="M1" s="374">
        <v>12</v>
      </c>
      <c r="N1" s="374">
        <v>13</v>
      </c>
      <c r="P1" s="374">
        <v>1</v>
      </c>
      <c r="Q1" s="374">
        <v>2</v>
      </c>
      <c r="R1" s="374">
        <v>3</v>
      </c>
      <c r="S1" s="374">
        <v>4</v>
      </c>
      <c r="T1" s="374">
        <v>5</v>
      </c>
      <c r="U1" s="374">
        <v>6</v>
      </c>
      <c r="V1" s="374">
        <v>7</v>
      </c>
      <c r="W1" s="374">
        <v>8</v>
      </c>
      <c r="X1" s="374">
        <v>9</v>
      </c>
      <c r="Y1" s="374">
        <v>10</v>
      </c>
      <c r="Z1" s="374">
        <v>11</v>
      </c>
      <c r="AA1" s="374">
        <v>12</v>
      </c>
      <c r="AB1" s="374">
        <v>13</v>
      </c>
      <c r="AC1" s="374">
        <v>14</v>
      </c>
      <c r="AD1" s="374">
        <v>15</v>
      </c>
      <c r="AE1" s="374">
        <v>16</v>
      </c>
      <c r="AF1" s="374">
        <v>17</v>
      </c>
      <c r="AG1" s="374">
        <v>18</v>
      </c>
      <c r="AH1" s="374">
        <v>19</v>
      </c>
      <c r="AI1" s="374">
        <v>20</v>
      </c>
      <c r="AJ1" s="374">
        <v>21</v>
      </c>
      <c r="AK1" s="374">
        <v>22</v>
      </c>
      <c r="AL1" s="374">
        <v>23</v>
      </c>
      <c r="AM1" s="374">
        <v>24</v>
      </c>
      <c r="AN1" s="374">
        <v>25</v>
      </c>
      <c r="AO1" s="374">
        <v>26</v>
      </c>
      <c r="AP1" s="374">
        <v>27</v>
      </c>
      <c r="AR1" s="236">
        <v>1</v>
      </c>
      <c r="AS1" s="236">
        <v>2</v>
      </c>
      <c r="AT1" s="236">
        <v>3</v>
      </c>
      <c r="AU1" s="236">
        <v>4</v>
      </c>
      <c r="AV1" s="236">
        <v>5</v>
      </c>
      <c r="AW1" s="236">
        <v>6</v>
      </c>
      <c r="AX1" s="236">
        <v>7</v>
      </c>
      <c r="AY1" s="236">
        <v>8</v>
      </c>
      <c r="AZ1" s="236">
        <v>9</v>
      </c>
      <c r="BA1" s="236">
        <v>10</v>
      </c>
      <c r="BB1" s="236">
        <v>11</v>
      </c>
      <c r="BC1" s="236">
        <v>12</v>
      </c>
      <c r="BD1" s="236">
        <v>13</v>
      </c>
      <c r="BE1" s="236">
        <v>14</v>
      </c>
      <c r="BF1" s="236">
        <v>15</v>
      </c>
      <c r="BG1" s="236">
        <v>16</v>
      </c>
      <c r="BH1" s="236">
        <v>17</v>
      </c>
      <c r="BI1" s="236">
        <v>18</v>
      </c>
      <c r="BJ1" s="236">
        <v>19</v>
      </c>
      <c r="BK1" s="236">
        <v>20</v>
      </c>
      <c r="BL1" s="236">
        <v>21</v>
      </c>
      <c r="BM1" s="236">
        <v>22</v>
      </c>
      <c r="BN1" s="236">
        <v>23</v>
      </c>
      <c r="BO1" s="236">
        <v>24</v>
      </c>
      <c r="BP1" s="236">
        <v>25</v>
      </c>
      <c r="BQ1" s="236">
        <v>26</v>
      </c>
      <c r="BR1" s="236">
        <v>27</v>
      </c>
      <c r="BS1" s="236">
        <v>28</v>
      </c>
      <c r="BT1" s="236">
        <v>29</v>
      </c>
      <c r="BV1" s="374">
        <v>1</v>
      </c>
      <c r="BW1" s="374">
        <v>2</v>
      </c>
      <c r="BX1" s="374">
        <v>3</v>
      </c>
      <c r="BY1" s="374">
        <v>4</v>
      </c>
      <c r="BZ1" s="374">
        <v>5</v>
      </c>
      <c r="CA1" s="374">
        <v>6</v>
      </c>
      <c r="CB1" s="374">
        <v>7</v>
      </c>
      <c r="CC1" s="374">
        <v>8</v>
      </c>
      <c r="CD1" s="374">
        <v>9</v>
      </c>
      <c r="CE1" s="374">
        <v>10</v>
      </c>
      <c r="CF1" s="374">
        <v>11</v>
      </c>
      <c r="CG1" s="374">
        <v>12</v>
      </c>
      <c r="CH1" s="374">
        <v>13</v>
      </c>
      <c r="CI1" s="374">
        <v>14</v>
      </c>
      <c r="CJ1" s="374">
        <v>15</v>
      </c>
      <c r="CK1" s="374">
        <v>16</v>
      </c>
      <c r="CL1" s="374">
        <v>17</v>
      </c>
      <c r="CM1" s="374">
        <v>18</v>
      </c>
      <c r="CN1" s="374">
        <v>19</v>
      </c>
      <c r="CO1" s="374">
        <v>20</v>
      </c>
      <c r="CP1" s="374">
        <v>21</v>
      </c>
      <c r="CQ1" s="374">
        <v>22</v>
      </c>
      <c r="CR1" s="374">
        <v>23</v>
      </c>
      <c r="CS1" s="374">
        <v>24</v>
      </c>
      <c r="CT1" s="374">
        <v>25</v>
      </c>
      <c r="CU1" s="374">
        <v>26</v>
      </c>
      <c r="CV1" s="374">
        <v>27</v>
      </c>
      <c r="CW1" s="374">
        <v>28</v>
      </c>
      <c r="CX1" s="374">
        <v>29</v>
      </c>
      <c r="CZ1" s="374">
        <v>1</v>
      </c>
      <c r="DA1" s="374">
        <v>2</v>
      </c>
      <c r="DB1" s="374">
        <v>3</v>
      </c>
      <c r="DC1" s="374">
        <v>4</v>
      </c>
      <c r="DD1" s="374">
        <v>5</v>
      </c>
      <c r="DE1" s="374">
        <v>6</v>
      </c>
      <c r="DF1" s="374">
        <v>7</v>
      </c>
      <c r="DG1" s="374">
        <v>8</v>
      </c>
      <c r="DH1" s="374">
        <v>9</v>
      </c>
      <c r="DI1" s="374">
        <v>10</v>
      </c>
      <c r="DJ1" s="374">
        <v>11</v>
      </c>
      <c r="DK1" s="374">
        <v>12</v>
      </c>
      <c r="DL1" s="374">
        <v>13</v>
      </c>
    </row>
    <row r="2" spans="1:116">
      <c r="AD2" s="468" t="s">
        <v>333</v>
      </c>
      <c r="AE2" s="468"/>
      <c r="AK2" s="374" t="s">
        <v>334</v>
      </c>
      <c r="BH2" s="374"/>
      <c r="BI2" s="374"/>
      <c r="DB2" s="376"/>
      <c r="DC2" s="376"/>
      <c r="DD2" s="377"/>
      <c r="DE2" s="377"/>
    </row>
    <row r="3" spans="1:116" ht="14.4">
      <c r="B3" s="378"/>
      <c r="C3" s="379"/>
      <c r="D3" s="556" t="s">
        <v>0</v>
      </c>
      <c r="E3" s="557"/>
      <c r="F3" s="557"/>
      <c r="G3" s="557"/>
      <c r="H3" s="558"/>
      <c r="I3" s="575" t="s">
        <v>1</v>
      </c>
      <c r="J3" s="557"/>
      <c r="K3" s="557"/>
      <c r="L3" s="557"/>
      <c r="M3" s="557"/>
      <c r="N3" s="576"/>
      <c r="O3" s="380"/>
      <c r="P3" s="378"/>
      <c r="Q3" s="379"/>
      <c r="R3" s="556" t="s">
        <v>113</v>
      </c>
      <c r="S3" s="557"/>
      <c r="T3" s="557"/>
      <c r="U3" s="576"/>
      <c r="V3" s="556" t="s">
        <v>114</v>
      </c>
      <c r="W3" s="557"/>
      <c r="X3" s="557"/>
      <c r="Y3" s="558"/>
      <c r="Z3" s="381" t="s">
        <v>115</v>
      </c>
      <c r="AA3" s="382" t="s">
        <v>116</v>
      </c>
      <c r="AB3" s="380"/>
      <c r="AD3" s="564" t="s">
        <v>117</v>
      </c>
      <c r="AE3" s="540" t="s">
        <v>118</v>
      </c>
      <c r="AF3" s="572" t="s">
        <v>119</v>
      </c>
      <c r="AG3" s="540" t="s">
        <v>120</v>
      </c>
      <c r="AH3" s="540" t="s">
        <v>121</v>
      </c>
      <c r="AI3" s="542" t="s">
        <v>122</v>
      </c>
      <c r="AJ3" s="552" t="s">
        <v>123</v>
      </c>
      <c r="AK3" s="554" t="s">
        <v>124</v>
      </c>
      <c r="AL3" s="540" t="s">
        <v>125</v>
      </c>
      <c r="AM3" s="540" t="s">
        <v>126</v>
      </c>
      <c r="AN3" s="540" t="s">
        <v>127</v>
      </c>
      <c r="AO3" s="542" t="s">
        <v>128</v>
      </c>
      <c r="AP3" s="550" t="s">
        <v>129</v>
      </c>
      <c r="AR3" s="378"/>
      <c r="AS3" s="379"/>
      <c r="AT3" s="480" t="s">
        <v>138</v>
      </c>
      <c r="AU3" s="481"/>
      <c r="AV3" s="481"/>
      <c r="AW3" s="482"/>
      <c r="AX3" s="535" t="s">
        <v>139</v>
      </c>
      <c r="AY3" s="536"/>
      <c r="AZ3" s="469" t="s">
        <v>140</v>
      </c>
      <c r="BA3" s="480" t="s">
        <v>141</v>
      </c>
      <c r="BB3" s="481"/>
      <c r="BC3" s="481"/>
      <c r="BD3" s="481"/>
      <c r="BE3" s="481"/>
      <c r="BF3" s="481"/>
      <c r="BG3" s="482"/>
      <c r="BH3" s="380"/>
      <c r="BI3" s="374"/>
      <c r="BJ3" s="520" t="s">
        <v>237</v>
      </c>
      <c r="BK3" s="521"/>
      <c r="BL3" s="521"/>
      <c r="BM3" s="521"/>
      <c r="BN3" s="521"/>
      <c r="BO3" s="522"/>
      <c r="BP3" s="480" t="s">
        <v>238</v>
      </c>
      <c r="BQ3" s="481"/>
      <c r="BR3" s="481"/>
      <c r="BS3" s="481"/>
      <c r="BT3" s="482"/>
      <c r="BV3" s="378"/>
      <c r="BW3" s="379"/>
      <c r="BX3" s="480" t="s">
        <v>265</v>
      </c>
      <c r="BY3" s="481"/>
      <c r="BZ3" s="481"/>
      <c r="CA3" s="482"/>
      <c r="CB3" s="470" t="s">
        <v>266</v>
      </c>
      <c r="CC3" s="483" t="s">
        <v>267</v>
      </c>
      <c r="CD3" s="481"/>
      <c r="CE3" s="481"/>
      <c r="CF3" s="482"/>
      <c r="CG3" s="480" t="s">
        <v>268</v>
      </c>
      <c r="CH3" s="481"/>
      <c r="CI3" s="481"/>
      <c r="CJ3" s="482"/>
      <c r="CK3" s="380"/>
      <c r="CL3" s="383"/>
      <c r="CM3" s="480" t="s">
        <v>269</v>
      </c>
      <c r="CN3" s="481"/>
      <c r="CO3" s="481"/>
      <c r="CP3" s="501"/>
      <c r="CQ3" s="483" t="s">
        <v>270</v>
      </c>
      <c r="CR3" s="481"/>
      <c r="CS3" s="481"/>
      <c r="CT3" s="482"/>
      <c r="CU3" s="480" t="s">
        <v>271</v>
      </c>
      <c r="CV3" s="481"/>
      <c r="CW3" s="481"/>
      <c r="CX3" s="482"/>
      <c r="CZ3" s="378"/>
      <c r="DA3" s="379"/>
      <c r="DB3" s="487" t="s">
        <v>288</v>
      </c>
      <c r="DC3" s="488"/>
      <c r="DD3" s="488"/>
      <c r="DE3" s="489"/>
      <c r="DF3" s="490" t="s">
        <v>442</v>
      </c>
      <c r="DG3" s="488"/>
      <c r="DH3" s="488"/>
      <c r="DI3" s="488"/>
      <c r="DJ3" s="488"/>
      <c r="DK3" s="488"/>
      <c r="DL3" s="491"/>
    </row>
    <row r="4" spans="1:116" ht="14.25" customHeight="1">
      <c r="A4" s="384"/>
      <c r="B4" s="492" t="s">
        <v>2</v>
      </c>
      <c r="C4" s="493"/>
      <c r="D4" s="590" t="s">
        <v>3</v>
      </c>
      <c r="E4" s="592" t="s">
        <v>4</v>
      </c>
      <c r="F4" s="592" t="s">
        <v>5</v>
      </c>
      <c r="G4" s="592" t="s">
        <v>6</v>
      </c>
      <c r="H4" s="585" t="s">
        <v>7</v>
      </c>
      <c r="I4" s="587" t="s">
        <v>8</v>
      </c>
      <c r="J4" s="588"/>
      <c r="K4" s="589"/>
      <c r="L4" s="594" t="s">
        <v>9</v>
      </c>
      <c r="M4" s="588"/>
      <c r="N4" s="589"/>
      <c r="O4" s="380"/>
      <c r="P4" s="492" t="s">
        <v>2</v>
      </c>
      <c r="Q4" s="493"/>
      <c r="R4" s="566" t="s">
        <v>130</v>
      </c>
      <c r="S4" s="537" t="s">
        <v>131</v>
      </c>
      <c r="T4" s="537" t="s">
        <v>132</v>
      </c>
      <c r="U4" s="547" t="s">
        <v>133</v>
      </c>
      <c r="V4" s="566" t="s">
        <v>130</v>
      </c>
      <c r="W4" s="537" t="s">
        <v>131</v>
      </c>
      <c r="X4" s="537" t="s">
        <v>132</v>
      </c>
      <c r="Y4" s="569" t="s">
        <v>133</v>
      </c>
      <c r="Z4" s="544" t="s">
        <v>133</v>
      </c>
      <c r="AA4" s="547" t="s">
        <v>133</v>
      </c>
      <c r="AB4" s="380"/>
      <c r="AC4" s="384"/>
      <c r="AD4" s="565"/>
      <c r="AE4" s="541"/>
      <c r="AF4" s="573"/>
      <c r="AG4" s="541"/>
      <c r="AH4" s="541"/>
      <c r="AI4" s="543"/>
      <c r="AJ4" s="553"/>
      <c r="AK4" s="555"/>
      <c r="AL4" s="541"/>
      <c r="AM4" s="541"/>
      <c r="AN4" s="541"/>
      <c r="AO4" s="543"/>
      <c r="AP4" s="551"/>
      <c r="AR4" s="492" t="s">
        <v>2</v>
      </c>
      <c r="AS4" s="493"/>
      <c r="AT4" s="385" t="s">
        <v>142</v>
      </c>
      <c r="AU4" s="386" t="s">
        <v>143</v>
      </c>
      <c r="AV4" s="387" t="s">
        <v>144</v>
      </c>
      <c r="AW4" s="388" t="s">
        <v>145</v>
      </c>
      <c r="AX4" s="559" t="s">
        <v>146</v>
      </c>
      <c r="AY4" s="561" t="s">
        <v>147</v>
      </c>
      <c r="AZ4" s="515" t="s">
        <v>148</v>
      </c>
      <c r="BA4" s="517" t="s">
        <v>149</v>
      </c>
      <c r="BB4" s="518"/>
      <c r="BC4" s="518"/>
      <c r="BD4" s="518"/>
      <c r="BE4" s="518"/>
      <c r="BF4" s="519"/>
      <c r="BG4" s="510" t="s">
        <v>150</v>
      </c>
      <c r="BH4" s="380"/>
      <c r="BI4" s="384"/>
      <c r="BJ4" s="508" t="s">
        <v>239</v>
      </c>
      <c r="BK4" s="509"/>
      <c r="BL4" s="508" t="s">
        <v>240</v>
      </c>
      <c r="BM4" s="509"/>
      <c r="BN4" s="508" t="s">
        <v>241</v>
      </c>
      <c r="BO4" s="509"/>
      <c r="BP4" s="526" t="s">
        <v>433</v>
      </c>
      <c r="BQ4" s="529" t="s">
        <v>242</v>
      </c>
      <c r="BR4" s="529" t="s">
        <v>243</v>
      </c>
      <c r="BS4" s="523" t="s">
        <v>244</v>
      </c>
      <c r="BT4" s="532" t="s">
        <v>245</v>
      </c>
      <c r="BV4" s="492" t="s">
        <v>2</v>
      </c>
      <c r="BW4" s="493"/>
      <c r="BX4" s="389" t="s">
        <v>272</v>
      </c>
      <c r="BY4" s="390" t="s">
        <v>273</v>
      </c>
      <c r="BZ4" s="386" t="s">
        <v>274</v>
      </c>
      <c r="CA4" s="387" t="s">
        <v>275</v>
      </c>
      <c r="CB4" s="391" t="s">
        <v>440</v>
      </c>
      <c r="CC4" s="390" t="s">
        <v>272</v>
      </c>
      <c r="CD4" s="390" t="s">
        <v>273</v>
      </c>
      <c r="CE4" s="386" t="s">
        <v>274</v>
      </c>
      <c r="CF4" s="388" t="s">
        <v>275</v>
      </c>
      <c r="CG4" s="389" t="s">
        <v>272</v>
      </c>
      <c r="CH4" s="390" t="s">
        <v>273</v>
      </c>
      <c r="CI4" s="386" t="s">
        <v>274</v>
      </c>
      <c r="CJ4" s="388" t="s">
        <v>275</v>
      </c>
      <c r="CK4" s="380"/>
      <c r="CL4" s="384"/>
      <c r="CM4" s="392" t="s">
        <v>272</v>
      </c>
      <c r="CN4" s="393" t="s">
        <v>273</v>
      </c>
      <c r="CO4" s="394" t="s">
        <v>274</v>
      </c>
      <c r="CP4" s="395" t="s">
        <v>275</v>
      </c>
      <c r="CQ4" s="393" t="s">
        <v>272</v>
      </c>
      <c r="CR4" s="393" t="s">
        <v>273</v>
      </c>
      <c r="CS4" s="394" t="s">
        <v>274</v>
      </c>
      <c r="CT4" s="396" t="s">
        <v>275</v>
      </c>
      <c r="CU4" s="392" t="s">
        <v>272</v>
      </c>
      <c r="CV4" s="393" t="s">
        <v>273</v>
      </c>
      <c r="CW4" s="394" t="s">
        <v>274</v>
      </c>
      <c r="CX4" s="396" t="s">
        <v>275</v>
      </c>
      <c r="CY4" s="384"/>
      <c r="CZ4" s="492" t="s">
        <v>2</v>
      </c>
      <c r="DA4" s="493"/>
      <c r="DB4" s="397" t="s">
        <v>290</v>
      </c>
      <c r="DC4" s="398" t="s">
        <v>291</v>
      </c>
      <c r="DD4" s="398" t="s">
        <v>292</v>
      </c>
      <c r="DE4" s="399" t="s">
        <v>443</v>
      </c>
      <c r="DF4" s="400" t="s">
        <v>293</v>
      </c>
      <c r="DG4" s="400" t="s">
        <v>294</v>
      </c>
      <c r="DH4" s="400" t="s">
        <v>295</v>
      </c>
      <c r="DI4" s="401" t="s">
        <v>296</v>
      </c>
      <c r="DJ4" s="400" t="s">
        <v>297</v>
      </c>
      <c r="DK4" s="402" t="s">
        <v>298</v>
      </c>
      <c r="DL4" s="498" t="s">
        <v>299</v>
      </c>
    </row>
    <row r="5" spans="1:116" ht="19.2">
      <c r="A5" s="403"/>
      <c r="B5" s="494"/>
      <c r="C5" s="495"/>
      <c r="D5" s="591"/>
      <c r="E5" s="593"/>
      <c r="F5" s="593"/>
      <c r="G5" s="593"/>
      <c r="H5" s="586"/>
      <c r="I5" s="577" t="s">
        <v>10</v>
      </c>
      <c r="J5" s="579" t="s">
        <v>11</v>
      </c>
      <c r="K5" s="581" t="s">
        <v>12</v>
      </c>
      <c r="L5" s="583" t="s">
        <v>10</v>
      </c>
      <c r="M5" s="579" t="s">
        <v>11</v>
      </c>
      <c r="N5" s="581" t="s">
        <v>12</v>
      </c>
      <c r="O5" s="403"/>
      <c r="P5" s="494"/>
      <c r="Q5" s="495"/>
      <c r="R5" s="567"/>
      <c r="S5" s="538"/>
      <c r="T5" s="538"/>
      <c r="U5" s="548"/>
      <c r="V5" s="567"/>
      <c r="W5" s="538"/>
      <c r="X5" s="538"/>
      <c r="Y5" s="570"/>
      <c r="Z5" s="545"/>
      <c r="AA5" s="548"/>
      <c r="AB5" s="403"/>
      <c r="AC5" s="403"/>
      <c r="AD5" s="565"/>
      <c r="AE5" s="541"/>
      <c r="AF5" s="573"/>
      <c r="AG5" s="541"/>
      <c r="AH5" s="541"/>
      <c r="AI5" s="543"/>
      <c r="AJ5" s="553"/>
      <c r="AK5" s="555"/>
      <c r="AL5" s="541"/>
      <c r="AM5" s="541"/>
      <c r="AN5" s="541"/>
      <c r="AO5" s="543"/>
      <c r="AP5" s="551"/>
      <c r="AR5" s="494"/>
      <c r="AS5" s="495"/>
      <c r="AT5" s="404" t="s">
        <v>151</v>
      </c>
      <c r="AU5" s="404" t="s">
        <v>152</v>
      </c>
      <c r="AV5" s="404" t="s">
        <v>153</v>
      </c>
      <c r="AW5" s="405" t="s">
        <v>154</v>
      </c>
      <c r="AX5" s="560"/>
      <c r="AY5" s="562"/>
      <c r="AZ5" s="516"/>
      <c r="BA5" s="504" t="s">
        <v>155</v>
      </c>
      <c r="BB5" s="513" t="s">
        <v>156</v>
      </c>
      <c r="BC5" s="504" t="s">
        <v>155</v>
      </c>
      <c r="BD5" s="513" t="s">
        <v>156</v>
      </c>
      <c r="BE5" s="504" t="s">
        <v>155</v>
      </c>
      <c r="BF5" s="513" t="s">
        <v>156</v>
      </c>
      <c r="BG5" s="511"/>
      <c r="BH5" s="403"/>
      <c r="BI5" s="403"/>
      <c r="BJ5" s="504" t="s">
        <v>246</v>
      </c>
      <c r="BK5" s="506" t="s">
        <v>247</v>
      </c>
      <c r="BL5" s="504" t="s">
        <v>246</v>
      </c>
      <c r="BM5" s="506" t="s">
        <v>247</v>
      </c>
      <c r="BN5" s="504" t="s">
        <v>246</v>
      </c>
      <c r="BO5" s="506" t="s">
        <v>247</v>
      </c>
      <c r="BP5" s="527"/>
      <c r="BQ5" s="530"/>
      <c r="BR5" s="530"/>
      <c r="BS5" s="524"/>
      <c r="BT5" s="533"/>
      <c r="BV5" s="494"/>
      <c r="BW5" s="495"/>
      <c r="BX5" s="406" t="s">
        <v>276</v>
      </c>
      <c r="BY5" s="407" t="s">
        <v>277</v>
      </c>
      <c r="BZ5" s="407" t="s">
        <v>278</v>
      </c>
      <c r="CA5" s="408" t="s">
        <v>279</v>
      </c>
      <c r="CB5" s="409" t="s">
        <v>441</v>
      </c>
      <c r="CC5" s="410" t="s">
        <v>276</v>
      </c>
      <c r="CD5" s="407" t="s">
        <v>277</v>
      </c>
      <c r="CE5" s="407" t="s">
        <v>278</v>
      </c>
      <c r="CF5" s="411" t="s">
        <v>279</v>
      </c>
      <c r="CG5" s="406" t="s">
        <v>276</v>
      </c>
      <c r="CH5" s="407" t="s">
        <v>277</v>
      </c>
      <c r="CI5" s="407" t="s">
        <v>278</v>
      </c>
      <c r="CJ5" s="411" t="s">
        <v>279</v>
      </c>
      <c r="CK5" s="403"/>
      <c r="CL5" s="403"/>
      <c r="CM5" s="412" t="s">
        <v>276</v>
      </c>
      <c r="CN5" s="413" t="s">
        <v>277</v>
      </c>
      <c r="CO5" s="413" t="s">
        <v>278</v>
      </c>
      <c r="CP5" s="414" t="s">
        <v>279</v>
      </c>
      <c r="CQ5" s="415" t="s">
        <v>276</v>
      </c>
      <c r="CR5" s="413" t="s">
        <v>277</v>
      </c>
      <c r="CS5" s="413" t="s">
        <v>278</v>
      </c>
      <c r="CT5" s="416" t="s">
        <v>279</v>
      </c>
      <c r="CU5" s="412" t="s">
        <v>276</v>
      </c>
      <c r="CV5" s="413" t="s">
        <v>277</v>
      </c>
      <c r="CW5" s="413" t="s">
        <v>278</v>
      </c>
      <c r="CX5" s="416" t="s">
        <v>279</v>
      </c>
      <c r="CY5" s="403"/>
      <c r="CZ5" s="494"/>
      <c r="DA5" s="495"/>
      <c r="DB5" s="417" t="s">
        <v>300</v>
      </c>
      <c r="DC5" s="418" t="s">
        <v>301</v>
      </c>
      <c r="DD5" s="418" t="s">
        <v>302</v>
      </c>
      <c r="DE5" s="419" t="s">
        <v>444</v>
      </c>
      <c r="DF5" s="420"/>
      <c r="DG5" s="420"/>
      <c r="DH5" s="420"/>
      <c r="DI5" s="421"/>
      <c r="DJ5" s="420"/>
      <c r="DK5" s="422"/>
      <c r="DL5" s="499"/>
    </row>
    <row r="6" spans="1:116">
      <c r="A6" s="403"/>
      <c r="B6" s="496"/>
      <c r="C6" s="497"/>
      <c r="D6" s="423" t="s">
        <v>13</v>
      </c>
      <c r="E6" s="424" t="s">
        <v>13</v>
      </c>
      <c r="F6" s="424" t="s">
        <v>13</v>
      </c>
      <c r="G6" s="424" t="s">
        <v>13</v>
      </c>
      <c r="H6" s="425" t="s">
        <v>13</v>
      </c>
      <c r="I6" s="578"/>
      <c r="J6" s="580"/>
      <c r="K6" s="582"/>
      <c r="L6" s="584"/>
      <c r="M6" s="580"/>
      <c r="N6" s="582"/>
      <c r="O6" s="384"/>
      <c r="P6" s="496"/>
      <c r="Q6" s="497"/>
      <c r="R6" s="568"/>
      <c r="S6" s="539"/>
      <c r="T6" s="539"/>
      <c r="U6" s="549"/>
      <c r="V6" s="568"/>
      <c r="W6" s="539"/>
      <c r="X6" s="539"/>
      <c r="Y6" s="571"/>
      <c r="Z6" s="546"/>
      <c r="AA6" s="549"/>
      <c r="AB6" s="384"/>
      <c r="AC6" s="403"/>
      <c r="AD6" s="426" t="s">
        <v>134</v>
      </c>
      <c r="AE6" s="427" t="s">
        <v>134</v>
      </c>
      <c r="AF6" s="427" t="s">
        <v>134</v>
      </c>
      <c r="AG6" s="427" t="s">
        <v>134</v>
      </c>
      <c r="AH6" s="427" t="s">
        <v>134</v>
      </c>
      <c r="AI6" s="428" t="s">
        <v>134</v>
      </c>
      <c r="AJ6" s="429" t="s">
        <v>134</v>
      </c>
      <c r="AK6" s="426" t="s">
        <v>135</v>
      </c>
      <c r="AL6" s="430" t="s">
        <v>135</v>
      </c>
      <c r="AM6" s="430" t="s">
        <v>135</v>
      </c>
      <c r="AN6" s="427" t="s">
        <v>135</v>
      </c>
      <c r="AO6" s="431" t="s">
        <v>135</v>
      </c>
      <c r="AP6" s="432" t="s">
        <v>135</v>
      </c>
      <c r="AR6" s="496"/>
      <c r="AS6" s="497"/>
      <c r="AT6" s="424" t="s">
        <v>157</v>
      </c>
      <c r="AU6" s="424" t="s">
        <v>157</v>
      </c>
      <c r="AV6" s="424" t="s">
        <v>157</v>
      </c>
      <c r="AW6" s="431" t="s">
        <v>157</v>
      </c>
      <c r="AX6" s="433" t="s">
        <v>158</v>
      </c>
      <c r="AY6" s="434" t="s">
        <v>158</v>
      </c>
      <c r="AZ6" s="435" t="s">
        <v>159</v>
      </c>
      <c r="BA6" s="505"/>
      <c r="BB6" s="514"/>
      <c r="BC6" s="505"/>
      <c r="BD6" s="514"/>
      <c r="BE6" s="505"/>
      <c r="BF6" s="514"/>
      <c r="BG6" s="512"/>
      <c r="BH6" s="384"/>
      <c r="BI6" s="403"/>
      <c r="BJ6" s="505"/>
      <c r="BK6" s="507"/>
      <c r="BL6" s="505"/>
      <c r="BM6" s="507"/>
      <c r="BN6" s="505"/>
      <c r="BO6" s="507"/>
      <c r="BP6" s="528"/>
      <c r="BQ6" s="531"/>
      <c r="BR6" s="531"/>
      <c r="BS6" s="525"/>
      <c r="BT6" s="534"/>
      <c r="BV6" s="496"/>
      <c r="BW6" s="497"/>
      <c r="BX6" s="423" t="s">
        <v>280</v>
      </c>
      <c r="BY6" s="424" t="s">
        <v>280</v>
      </c>
      <c r="BZ6" s="424" t="s">
        <v>280</v>
      </c>
      <c r="CA6" s="436" t="s">
        <v>280</v>
      </c>
      <c r="CB6" s="437" t="s">
        <v>135</v>
      </c>
      <c r="CC6" s="438" t="s">
        <v>280</v>
      </c>
      <c r="CD6" s="424" t="s">
        <v>280</v>
      </c>
      <c r="CE6" s="424" t="s">
        <v>280</v>
      </c>
      <c r="CF6" s="439" t="s">
        <v>280</v>
      </c>
      <c r="CG6" s="423" t="s">
        <v>135</v>
      </c>
      <c r="CH6" s="424" t="s">
        <v>135</v>
      </c>
      <c r="CI6" s="424" t="s">
        <v>135</v>
      </c>
      <c r="CJ6" s="439" t="s">
        <v>135</v>
      </c>
      <c r="CK6" s="384"/>
      <c r="CL6" s="403"/>
      <c r="CM6" s="423" t="s">
        <v>280</v>
      </c>
      <c r="CN6" s="424" t="s">
        <v>280</v>
      </c>
      <c r="CO6" s="424" t="s">
        <v>280</v>
      </c>
      <c r="CP6" s="425" t="s">
        <v>280</v>
      </c>
      <c r="CQ6" s="438" t="s">
        <v>281</v>
      </c>
      <c r="CR6" s="424" t="s">
        <v>281</v>
      </c>
      <c r="CS6" s="424" t="s">
        <v>281</v>
      </c>
      <c r="CT6" s="439" t="s">
        <v>281</v>
      </c>
      <c r="CU6" s="423" t="s">
        <v>282</v>
      </c>
      <c r="CV6" s="424" t="s">
        <v>282</v>
      </c>
      <c r="CW6" s="424" t="s">
        <v>282</v>
      </c>
      <c r="CX6" s="439" t="s">
        <v>282</v>
      </c>
      <c r="CY6" s="403"/>
      <c r="CZ6" s="496"/>
      <c r="DA6" s="497"/>
      <c r="DB6" s="440" t="s">
        <v>158</v>
      </c>
      <c r="DC6" s="441" t="s">
        <v>158</v>
      </c>
      <c r="DD6" s="441" t="s">
        <v>158</v>
      </c>
      <c r="DE6" s="442" t="s">
        <v>158</v>
      </c>
      <c r="DF6" s="443"/>
      <c r="DG6" s="443"/>
      <c r="DH6" s="443"/>
      <c r="DI6" s="444"/>
      <c r="DJ6" s="443"/>
      <c r="DK6" s="445"/>
      <c r="DL6" s="500"/>
    </row>
    <row r="7" spans="1:116">
      <c r="A7" s="384"/>
      <c r="B7" s="7" t="s">
        <v>384</v>
      </c>
      <c r="C7" s="8" t="s">
        <v>385</v>
      </c>
      <c r="D7" s="9">
        <v>2107700</v>
      </c>
      <c r="E7" s="10">
        <v>2107226</v>
      </c>
      <c r="F7" s="10">
        <v>2080773</v>
      </c>
      <c r="G7" s="10">
        <v>2031903</v>
      </c>
      <c r="H7" s="11">
        <v>1978742</v>
      </c>
      <c r="I7" s="12">
        <v>322769</v>
      </c>
      <c r="J7" s="10">
        <v>1401064</v>
      </c>
      <c r="K7" s="13">
        <v>383168</v>
      </c>
      <c r="L7" s="14">
        <v>242504</v>
      </c>
      <c r="M7" s="10">
        <v>1133872</v>
      </c>
      <c r="N7" s="13">
        <v>602366</v>
      </c>
      <c r="O7" s="239"/>
      <c r="P7" s="7" t="s">
        <v>384</v>
      </c>
      <c r="Q7" s="8" t="s">
        <v>385</v>
      </c>
      <c r="R7" s="56">
        <v>96958</v>
      </c>
      <c r="S7" s="57">
        <v>89549</v>
      </c>
      <c r="T7" s="57">
        <v>82384</v>
      </c>
      <c r="U7" s="58">
        <v>70523</v>
      </c>
      <c r="V7" s="57">
        <v>86597</v>
      </c>
      <c r="W7" s="57">
        <v>96728</v>
      </c>
      <c r="X7" s="57">
        <v>108007</v>
      </c>
      <c r="Y7" s="59">
        <v>114661</v>
      </c>
      <c r="Z7" s="60">
        <v>364784</v>
      </c>
      <c r="AA7" s="61">
        <v>378407</v>
      </c>
      <c r="AB7" s="239"/>
      <c r="AC7" s="384"/>
      <c r="AD7" s="62">
        <v>8572.76</v>
      </c>
      <c r="AE7" s="63">
        <v>544.46</v>
      </c>
      <c r="AF7" s="63">
        <v>285.64</v>
      </c>
      <c r="AG7" s="63">
        <v>429.18</v>
      </c>
      <c r="AH7" s="63">
        <v>309.32</v>
      </c>
      <c r="AI7" s="64">
        <v>479.93</v>
      </c>
      <c r="AJ7" s="65">
        <v>10621.29</v>
      </c>
      <c r="AK7" s="66">
        <v>27223</v>
      </c>
      <c r="AL7" s="67">
        <v>1829</v>
      </c>
      <c r="AM7" s="67">
        <v>199</v>
      </c>
      <c r="AN7" s="68">
        <v>254681</v>
      </c>
      <c r="AO7" s="69">
        <v>157341</v>
      </c>
      <c r="AP7" s="70">
        <v>1031928</v>
      </c>
      <c r="AR7" s="7" t="s">
        <v>384</v>
      </c>
      <c r="AS7" s="8" t="s">
        <v>385</v>
      </c>
      <c r="AT7" s="106">
        <v>78459</v>
      </c>
      <c r="AU7" s="107">
        <v>70770</v>
      </c>
      <c r="AV7" s="107">
        <v>60790</v>
      </c>
      <c r="AW7" s="108">
        <v>48936</v>
      </c>
      <c r="AX7" s="109">
        <v>40.714402484878207</v>
      </c>
      <c r="AY7" s="110">
        <v>59.285597515121793</v>
      </c>
      <c r="AZ7" s="111">
        <v>101900</v>
      </c>
      <c r="BA7" s="112" t="s">
        <v>160</v>
      </c>
      <c r="BB7" s="113">
        <v>1892</v>
      </c>
      <c r="BC7" s="114" t="s">
        <v>161</v>
      </c>
      <c r="BD7" s="115">
        <v>1118</v>
      </c>
      <c r="BE7" s="116" t="s">
        <v>162</v>
      </c>
      <c r="BF7" s="115">
        <v>1011</v>
      </c>
      <c r="BG7" s="117" t="s">
        <v>163</v>
      </c>
      <c r="BH7" s="239"/>
      <c r="BI7" s="384"/>
      <c r="BJ7" s="159" t="s">
        <v>249</v>
      </c>
      <c r="BK7" s="160">
        <v>14.743469915333446</v>
      </c>
      <c r="BL7" s="159" t="s">
        <v>248</v>
      </c>
      <c r="BM7" s="161">
        <v>14.236473640297085</v>
      </c>
      <c r="BN7" s="162" t="s">
        <v>254</v>
      </c>
      <c r="BO7" s="160">
        <v>9.709981717130729</v>
      </c>
      <c r="BP7" s="56">
        <v>8572</v>
      </c>
      <c r="BQ7" s="57">
        <v>2698</v>
      </c>
      <c r="BR7" s="57">
        <v>479</v>
      </c>
      <c r="BS7" s="58">
        <v>383</v>
      </c>
      <c r="BT7" s="163">
        <v>12132</v>
      </c>
      <c r="BV7" s="7" t="s">
        <v>384</v>
      </c>
      <c r="BW7" s="8" t="s">
        <v>385</v>
      </c>
      <c r="BX7" s="56">
        <v>969</v>
      </c>
      <c r="BY7" s="57">
        <v>802</v>
      </c>
      <c r="BZ7" s="57">
        <v>674</v>
      </c>
      <c r="CA7" s="182">
        <v>607</v>
      </c>
      <c r="CB7" s="183">
        <v>19999</v>
      </c>
      <c r="CC7" s="184">
        <v>14342</v>
      </c>
      <c r="CD7" s="57">
        <v>11779</v>
      </c>
      <c r="CE7" s="57">
        <v>7400</v>
      </c>
      <c r="CF7" s="58">
        <v>3052</v>
      </c>
      <c r="CG7" s="56">
        <v>157</v>
      </c>
      <c r="CH7" s="57">
        <v>133</v>
      </c>
      <c r="CI7" s="57">
        <v>106</v>
      </c>
      <c r="CJ7" s="58">
        <v>43</v>
      </c>
      <c r="CK7" s="239"/>
      <c r="CL7" s="384"/>
      <c r="CM7" s="56">
        <v>38649</v>
      </c>
      <c r="CN7" s="57">
        <v>25017</v>
      </c>
      <c r="CO7" s="57">
        <v>18160</v>
      </c>
      <c r="CP7" s="59">
        <v>10447</v>
      </c>
      <c r="CQ7" s="184">
        <v>797309</v>
      </c>
      <c r="CR7" s="57">
        <v>711888</v>
      </c>
      <c r="CS7" s="57">
        <v>673852</v>
      </c>
      <c r="CT7" s="58">
        <v>634466</v>
      </c>
      <c r="CU7" s="185">
        <v>22.005395649616396</v>
      </c>
      <c r="CV7" s="186">
        <v>22.35017158121277</v>
      </c>
      <c r="CW7" s="186">
        <v>19.282909263348202</v>
      </c>
      <c r="CX7" s="160">
        <v>16.32573054939196</v>
      </c>
      <c r="CY7" s="384"/>
      <c r="CZ7" s="7" t="s">
        <v>384</v>
      </c>
      <c r="DA7" s="8" t="s">
        <v>385</v>
      </c>
      <c r="DB7" s="222">
        <v>52.917400000000001</v>
      </c>
      <c r="DC7" s="223">
        <v>56.547600000000003</v>
      </c>
      <c r="DD7" s="223">
        <v>58.103499999999997</v>
      </c>
      <c r="DE7" s="224">
        <v>55.389899999999997</v>
      </c>
      <c r="DF7" s="184">
        <v>3217.7743399999999</v>
      </c>
      <c r="DG7" s="57">
        <v>1466.3947700000001</v>
      </c>
      <c r="DH7" s="57">
        <v>953.46249999999998</v>
      </c>
      <c r="DI7" s="184">
        <v>1137.0867000000001</v>
      </c>
      <c r="DJ7" s="57">
        <v>771.52949999999998</v>
      </c>
      <c r="DK7" s="58">
        <v>2132.3206100000002</v>
      </c>
      <c r="DL7" s="225">
        <v>9678.5684199999996</v>
      </c>
    </row>
    <row r="8" spans="1:116">
      <c r="A8" s="384"/>
      <c r="B8" s="15" t="s">
        <v>14</v>
      </c>
      <c r="C8" s="16" t="s">
        <v>15</v>
      </c>
      <c r="D8" s="17">
        <v>794691</v>
      </c>
      <c r="E8" s="18">
        <v>802218</v>
      </c>
      <c r="F8" s="18">
        <v>807571</v>
      </c>
      <c r="G8" s="18">
        <v>799766</v>
      </c>
      <c r="H8" s="19">
        <v>793551</v>
      </c>
      <c r="I8" s="20">
        <v>119878</v>
      </c>
      <c r="J8" s="18">
        <v>545780</v>
      </c>
      <c r="K8" s="21">
        <v>128701</v>
      </c>
      <c r="L8" s="17">
        <v>98952</v>
      </c>
      <c r="M8" s="18">
        <v>468048</v>
      </c>
      <c r="N8" s="21">
        <v>226551</v>
      </c>
      <c r="O8" s="240"/>
      <c r="P8" s="15" t="s">
        <v>14</v>
      </c>
      <c r="Q8" s="16" t="s">
        <v>15</v>
      </c>
      <c r="R8" s="71">
        <v>39546</v>
      </c>
      <c r="S8" s="72">
        <v>37015</v>
      </c>
      <c r="T8" s="72">
        <v>34234</v>
      </c>
      <c r="U8" s="61">
        <v>30436</v>
      </c>
      <c r="V8" s="72">
        <v>30763</v>
      </c>
      <c r="W8" s="72">
        <v>34149</v>
      </c>
      <c r="X8" s="72">
        <v>38291</v>
      </c>
      <c r="Y8" s="73">
        <v>41227</v>
      </c>
      <c r="Z8" s="60">
        <v>165984</v>
      </c>
      <c r="AA8" s="61">
        <v>164504</v>
      </c>
      <c r="AB8" s="240"/>
      <c r="AC8" s="384"/>
      <c r="AD8" s="74">
        <v>585.74</v>
      </c>
      <c r="AE8" s="75">
        <v>117.10000000000001</v>
      </c>
      <c r="AF8" s="75">
        <v>59.19</v>
      </c>
      <c r="AG8" s="75">
        <v>128.63</v>
      </c>
      <c r="AH8" s="75">
        <v>57.48</v>
      </c>
      <c r="AI8" s="76">
        <v>45.14</v>
      </c>
      <c r="AJ8" s="77">
        <v>993.27999999999986</v>
      </c>
      <c r="AK8" s="71">
        <v>7182</v>
      </c>
      <c r="AL8" s="60">
        <v>222</v>
      </c>
      <c r="AM8" s="60">
        <v>48</v>
      </c>
      <c r="AN8" s="72">
        <v>81383</v>
      </c>
      <c r="AO8" s="78">
        <v>67309</v>
      </c>
      <c r="AP8" s="79">
        <v>407536</v>
      </c>
      <c r="AR8" s="15" t="s">
        <v>14</v>
      </c>
      <c r="AS8" s="243" t="s">
        <v>335</v>
      </c>
      <c r="AT8" s="118">
        <v>18921</v>
      </c>
      <c r="AU8" s="119">
        <v>17372</v>
      </c>
      <c r="AV8" s="119">
        <v>14856</v>
      </c>
      <c r="AW8" s="120">
        <v>11614</v>
      </c>
      <c r="AX8" s="121">
        <v>41.424143275357331</v>
      </c>
      <c r="AY8" s="122">
        <v>58.575856724642669</v>
      </c>
      <c r="AZ8" s="123">
        <v>21068</v>
      </c>
      <c r="BA8" s="124" t="s">
        <v>160</v>
      </c>
      <c r="BB8" s="125">
        <v>1184</v>
      </c>
      <c r="BC8" s="126" t="s">
        <v>164</v>
      </c>
      <c r="BD8" s="127">
        <v>312</v>
      </c>
      <c r="BE8" s="128" t="s">
        <v>162</v>
      </c>
      <c r="BF8" s="127">
        <v>299</v>
      </c>
      <c r="BG8" s="129" t="s">
        <v>165</v>
      </c>
      <c r="BH8" s="240"/>
      <c r="BI8" s="384"/>
      <c r="BJ8" s="164" t="s">
        <v>248</v>
      </c>
      <c r="BK8" s="165">
        <v>19.496984649122805</v>
      </c>
      <c r="BL8" s="164" t="s">
        <v>249</v>
      </c>
      <c r="BM8" s="166">
        <v>14.542214912280702</v>
      </c>
      <c r="BN8" s="167" t="s">
        <v>251</v>
      </c>
      <c r="BO8" s="165">
        <v>12.129934210526317</v>
      </c>
      <c r="BP8" s="71">
        <v>2866</v>
      </c>
      <c r="BQ8" s="72">
        <v>784</v>
      </c>
      <c r="BR8" s="72">
        <v>129</v>
      </c>
      <c r="BS8" s="61">
        <v>78</v>
      </c>
      <c r="BT8" s="79">
        <v>3857</v>
      </c>
      <c r="BV8" s="15" t="s">
        <v>14</v>
      </c>
      <c r="BW8" s="16" t="s">
        <v>15</v>
      </c>
      <c r="BX8" s="71">
        <v>395</v>
      </c>
      <c r="BY8" s="187">
        <v>303</v>
      </c>
      <c r="BZ8" s="187">
        <v>240</v>
      </c>
      <c r="CA8" s="188">
        <v>208</v>
      </c>
      <c r="CB8" s="189">
        <v>5071</v>
      </c>
      <c r="CC8" s="190">
        <v>6927</v>
      </c>
      <c r="CD8" s="187">
        <v>6127</v>
      </c>
      <c r="CE8" s="187">
        <v>3821</v>
      </c>
      <c r="CF8" s="191">
        <v>1529</v>
      </c>
      <c r="CG8" s="192">
        <v>56</v>
      </c>
      <c r="CH8" s="187">
        <v>39</v>
      </c>
      <c r="CI8" s="187">
        <v>40</v>
      </c>
      <c r="CJ8" s="191">
        <v>12</v>
      </c>
      <c r="CK8" s="240"/>
      <c r="CL8" s="384"/>
      <c r="CM8" s="71">
        <v>19671</v>
      </c>
      <c r="CN8" s="72">
        <v>12210</v>
      </c>
      <c r="CO8" s="72">
        <v>9255</v>
      </c>
      <c r="CP8" s="73">
        <v>5329</v>
      </c>
      <c r="CQ8" s="60">
        <v>316799</v>
      </c>
      <c r="CR8" s="72">
        <v>287257</v>
      </c>
      <c r="CS8" s="72">
        <v>275115</v>
      </c>
      <c r="CT8" s="61">
        <v>257366</v>
      </c>
      <c r="CU8" s="193">
        <v>21.395269555775112</v>
      </c>
      <c r="CV8" s="194">
        <v>21.480900506335267</v>
      </c>
      <c r="CW8" s="194">
        <v>18.52323199361868</v>
      </c>
      <c r="CX8" s="165">
        <v>15.897415864210792</v>
      </c>
      <c r="CY8" s="384"/>
      <c r="CZ8" s="15" t="s">
        <v>14</v>
      </c>
      <c r="DA8" s="16" t="s">
        <v>15</v>
      </c>
      <c r="DB8" s="226" t="s">
        <v>303</v>
      </c>
      <c r="DC8" s="227" t="s">
        <v>303</v>
      </c>
      <c r="DD8" s="227" t="s">
        <v>303</v>
      </c>
      <c r="DE8" s="228" t="s">
        <v>303</v>
      </c>
      <c r="DF8" s="60">
        <v>1320.2111000000002</v>
      </c>
      <c r="DG8" s="72">
        <v>429.83873000000006</v>
      </c>
      <c r="DH8" s="72">
        <v>306.10081999999994</v>
      </c>
      <c r="DI8" s="60">
        <v>427.22440999999998</v>
      </c>
      <c r="DJ8" s="72">
        <v>260.66641999999996</v>
      </c>
      <c r="DK8" s="61">
        <v>775.07010000000014</v>
      </c>
      <c r="DL8" s="78">
        <v>3519.1115799999993</v>
      </c>
    </row>
    <row r="9" spans="1:116">
      <c r="B9" s="22" t="s">
        <v>16</v>
      </c>
      <c r="C9" s="23" t="s">
        <v>17</v>
      </c>
      <c r="D9" s="24">
        <v>415085</v>
      </c>
      <c r="E9" s="25">
        <v>413367</v>
      </c>
      <c r="F9" s="25">
        <v>413136</v>
      </c>
      <c r="G9" s="25">
        <v>406735</v>
      </c>
      <c r="H9" s="26">
        <v>402557</v>
      </c>
      <c r="I9" s="27">
        <v>59869</v>
      </c>
      <c r="J9" s="25">
        <v>282685</v>
      </c>
      <c r="K9" s="28">
        <v>72486</v>
      </c>
      <c r="L9" s="24">
        <v>47134</v>
      </c>
      <c r="M9" s="25">
        <v>236235</v>
      </c>
      <c r="N9" s="28">
        <v>119188</v>
      </c>
      <c r="O9" s="241"/>
      <c r="P9" s="22" t="s">
        <v>16</v>
      </c>
      <c r="Q9" s="23" t="s">
        <v>17</v>
      </c>
      <c r="R9" s="80">
        <v>19641</v>
      </c>
      <c r="S9" s="81">
        <v>18029</v>
      </c>
      <c r="T9" s="81">
        <v>16698</v>
      </c>
      <c r="U9" s="82">
        <v>14931</v>
      </c>
      <c r="V9" s="81">
        <v>17066</v>
      </c>
      <c r="W9" s="81">
        <v>18886</v>
      </c>
      <c r="X9" s="81">
        <v>20962</v>
      </c>
      <c r="Y9" s="83">
        <v>22327</v>
      </c>
      <c r="Z9" s="84">
        <v>75538</v>
      </c>
      <c r="AA9" s="82">
        <v>74809</v>
      </c>
      <c r="AB9" s="241"/>
      <c r="AD9" s="85">
        <v>60.16</v>
      </c>
      <c r="AE9" s="86">
        <v>38.799999999999997</v>
      </c>
      <c r="AF9" s="86">
        <v>14.99</v>
      </c>
      <c r="AG9" s="86">
        <v>56.1</v>
      </c>
      <c r="AH9" s="86">
        <v>20.7</v>
      </c>
      <c r="AI9" s="87">
        <v>12.85</v>
      </c>
      <c r="AJ9" s="88">
        <v>203.6</v>
      </c>
      <c r="AK9" s="80">
        <v>2963</v>
      </c>
      <c r="AL9" s="84">
        <v>102</v>
      </c>
      <c r="AM9" s="84">
        <v>26</v>
      </c>
      <c r="AN9" s="81">
        <v>32093</v>
      </c>
      <c r="AO9" s="89">
        <v>34881</v>
      </c>
      <c r="AP9" s="90">
        <v>201532</v>
      </c>
      <c r="AR9" s="22" t="s">
        <v>16</v>
      </c>
      <c r="AS9" s="244" t="s">
        <v>336</v>
      </c>
      <c r="AT9" s="84">
        <v>7184</v>
      </c>
      <c r="AU9" s="81">
        <v>6751</v>
      </c>
      <c r="AV9" s="81">
        <v>5807</v>
      </c>
      <c r="AW9" s="89">
        <v>4595</v>
      </c>
      <c r="AX9" s="85">
        <v>44.156692056583239</v>
      </c>
      <c r="AY9" s="87">
        <v>55.843307943416754</v>
      </c>
      <c r="AZ9" s="90">
        <v>7300</v>
      </c>
      <c r="BA9" s="130" t="s">
        <v>160</v>
      </c>
      <c r="BB9" s="131">
        <v>321</v>
      </c>
      <c r="BC9" s="132" t="s">
        <v>164</v>
      </c>
      <c r="BD9" s="82">
        <v>229</v>
      </c>
      <c r="BE9" s="133" t="s">
        <v>162</v>
      </c>
      <c r="BF9" s="82">
        <v>154</v>
      </c>
      <c r="BG9" s="134" t="s">
        <v>166</v>
      </c>
      <c r="BH9" s="241"/>
      <c r="BI9" s="374"/>
      <c r="BJ9" s="168" t="s">
        <v>253</v>
      </c>
      <c r="BK9" s="169">
        <v>19.332103807140033</v>
      </c>
      <c r="BL9" s="168" t="s">
        <v>251</v>
      </c>
      <c r="BM9" s="170">
        <v>17.909366354893955</v>
      </c>
      <c r="BN9" s="171" t="s">
        <v>249</v>
      </c>
      <c r="BO9" s="169">
        <v>11.579502041891713</v>
      </c>
      <c r="BP9" s="80">
        <v>1104</v>
      </c>
      <c r="BQ9" s="81">
        <v>268</v>
      </c>
      <c r="BR9" s="81">
        <v>31</v>
      </c>
      <c r="BS9" s="82">
        <v>16</v>
      </c>
      <c r="BT9" s="90">
        <v>1419</v>
      </c>
      <c r="BV9" s="22" t="s">
        <v>16</v>
      </c>
      <c r="BW9" s="23" t="s">
        <v>17</v>
      </c>
      <c r="BX9" s="80">
        <v>208</v>
      </c>
      <c r="BY9" s="254">
        <v>146</v>
      </c>
      <c r="BZ9" s="254">
        <v>111</v>
      </c>
      <c r="CA9" s="195">
        <v>93</v>
      </c>
      <c r="CB9" s="196">
        <v>2818</v>
      </c>
      <c r="CC9" s="197">
        <v>3885</v>
      </c>
      <c r="CD9" s="254">
        <v>3342</v>
      </c>
      <c r="CE9" s="254">
        <v>1987</v>
      </c>
      <c r="CF9" s="248">
        <v>842</v>
      </c>
      <c r="CG9" s="198">
        <v>28</v>
      </c>
      <c r="CH9" s="254">
        <v>20</v>
      </c>
      <c r="CI9" s="254">
        <v>21</v>
      </c>
      <c r="CJ9" s="248">
        <v>6</v>
      </c>
      <c r="CK9" s="241"/>
      <c r="CM9" s="80">
        <v>10847</v>
      </c>
      <c r="CN9" s="81">
        <v>6264</v>
      </c>
      <c r="CO9" s="81">
        <v>4872</v>
      </c>
      <c r="CP9" s="83">
        <v>2785</v>
      </c>
      <c r="CQ9" s="84">
        <v>172281</v>
      </c>
      <c r="CR9" s="81">
        <v>156936</v>
      </c>
      <c r="CS9" s="81">
        <v>146863</v>
      </c>
      <c r="CT9" s="82">
        <v>135525</v>
      </c>
      <c r="CU9" s="199">
        <v>21.060941136863612</v>
      </c>
      <c r="CV9" s="200">
        <v>18.950762427277883</v>
      </c>
      <c r="CW9" s="200">
        <v>14.29808708698469</v>
      </c>
      <c r="CX9" s="169">
        <v>10.751384010953032</v>
      </c>
      <c r="CZ9" s="22" t="s">
        <v>304</v>
      </c>
      <c r="DA9" s="23" t="s">
        <v>305</v>
      </c>
      <c r="DB9" s="222">
        <v>46.027900000000002</v>
      </c>
      <c r="DC9" s="229">
        <v>50.475999999999999</v>
      </c>
      <c r="DD9" s="229">
        <v>52.308999999999997</v>
      </c>
      <c r="DE9" s="230">
        <v>48.668900000000001</v>
      </c>
      <c r="DF9" s="251">
        <v>723.48870999999997</v>
      </c>
      <c r="DG9" s="253">
        <v>160.75031999999999</v>
      </c>
      <c r="DH9" s="253">
        <v>154.83018999999999</v>
      </c>
      <c r="DI9" s="253">
        <v>187.24180999999999</v>
      </c>
      <c r="DJ9" s="253">
        <v>126.65170000000001</v>
      </c>
      <c r="DK9" s="247">
        <v>460.54719999999998</v>
      </c>
      <c r="DL9" s="249">
        <v>1813.5099299999999</v>
      </c>
    </row>
    <row r="10" spans="1:116">
      <c r="B10" s="22" t="s">
        <v>18</v>
      </c>
      <c r="C10" s="23" t="s">
        <v>19</v>
      </c>
      <c r="D10" s="24">
        <v>64713</v>
      </c>
      <c r="E10" s="25">
        <v>66730</v>
      </c>
      <c r="F10" s="25">
        <v>67197</v>
      </c>
      <c r="G10" s="25">
        <v>67337</v>
      </c>
      <c r="H10" s="26">
        <v>65649</v>
      </c>
      <c r="I10" s="27">
        <v>10501</v>
      </c>
      <c r="J10" s="25">
        <v>44586</v>
      </c>
      <c r="K10" s="28">
        <v>9626</v>
      </c>
      <c r="L10" s="24">
        <v>8495</v>
      </c>
      <c r="M10" s="25">
        <v>38891</v>
      </c>
      <c r="N10" s="28">
        <v>18263</v>
      </c>
      <c r="O10" s="241"/>
      <c r="P10" s="22" t="s">
        <v>18</v>
      </c>
      <c r="Q10" s="23" t="s">
        <v>19</v>
      </c>
      <c r="R10" s="80">
        <v>3296</v>
      </c>
      <c r="S10" s="81">
        <v>2954</v>
      </c>
      <c r="T10" s="81">
        <v>2703</v>
      </c>
      <c r="U10" s="82">
        <v>2236</v>
      </c>
      <c r="V10" s="81">
        <v>2495</v>
      </c>
      <c r="W10" s="81">
        <v>2760</v>
      </c>
      <c r="X10" s="81">
        <v>3075</v>
      </c>
      <c r="Y10" s="83">
        <v>3361</v>
      </c>
      <c r="Z10" s="84">
        <v>19884</v>
      </c>
      <c r="AA10" s="82">
        <v>19764</v>
      </c>
      <c r="AB10" s="241"/>
      <c r="AD10" s="85">
        <v>0</v>
      </c>
      <c r="AE10" s="86">
        <v>19.71</v>
      </c>
      <c r="AF10" s="86">
        <v>11.32</v>
      </c>
      <c r="AG10" s="86">
        <v>13.85</v>
      </c>
      <c r="AH10" s="86">
        <v>6.74</v>
      </c>
      <c r="AI10" s="87">
        <v>2.04</v>
      </c>
      <c r="AJ10" s="88">
        <v>53.66</v>
      </c>
      <c r="AK10" s="80">
        <v>697</v>
      </c>
      <c r="AL10" s="84">
        <v>5</v>
      </c>
      <c r="AM10" s="84">
        <v>3</v>
      </c>
      <c r="AN10" s="81">
        <v>7985</v>
      </c>
      <c r="AO10" s="89">
        <v>5933</v>
      </c>
      <c r="AP10" s="90">
        <v>35801</v>
      </c>
      <c r="AR10" s="22" t="s">
        <v>18</v>
      </c>
      <c r="AS10" s="244" t="s">
        <v>337</v>
      </c>
      <c r="AT10" s="84">
        <v>2933</v>
      </c>
      <c r="AU10" s="81">
        <v>2582</v>
      </c>
      <c r="AV10" s="81">
        <v>2037</v>
      </c>
      <c r="AW10" s="89">
        <v>1372</v>
      </c>
      <c r="AX10" s="85">
        <v>35.568513119533527</v>
      </c>
      <c r="AY10" s="87">
        <v>64.431486880466466</v>
      </c>
      <c r="AZ10" s="90">
        <v>5090</v>
      </c>
      <c r="BA10" s="130" t="s">
        <v>160</v>
      </c>
      <c r="BB10" s="131">
        <v>34</v>
      </c>
      <c r="BC10" s="132" t="s">
        <v>162</v>
      </c>
      <c r="BD10" s="82">
        <v>26</v>
      </c>
      <c r="BE10" s="133" t="s">
        <v>164</v>
      </c>
      <c r="BF10" s="82">
        <v>21</v>
      </c>
      <c r="BG10" s="134" t="s">
        <v>167</v>
      </c>
      <c r="BH10" s="241"/>
      <c r="BI10" s="374"/>
      <c r="BJ10" s="168" t="s">
        <v>253</v>
      </c>
      <c r="BK10" s="169">
        <v>19.246688741721854</v>
      </c>
      <c r="BL10" s="168" t="s">
        <v>249</v>
      </c>
      <c r="BM10" s="170">
        <v>18.480960264900663</v>
      </c>
      <c r="BN10" s="171" t="s">
        <v>250</v>
      </c>
      <c r="BO10" s="169">
        <v>13.534768211920531</v>
      </c>
      <c r="BP10" s="80">
        <v>404</v>
      </c>
      <c r="BQ10" s="81">
        <v>83</v>
      </c>
      <c r="BR10" s="81">
        <v>8</v>
      </c>
      <c r="BS10" s="82">
        <v>3</v>
      </c>
      <c r="BT10" s="90">
        <v>498</v>
      </c>
      <c r="BV10" s="22" t="s">
        <v>18</v>
      </c>
      <c r="BW10" s="23" t="s">
        <v>19</v>
      </c>
      <c r="BX10" s="80">
        <v>39</v>
      </c>
      <c r="BY10" s="254">
        <v>33</v>
      </c>
      <c r="BZ10" s="254">
        <v>36</v>
      </c>
      <c r="CA10" s="195">
        <v>27</v>
      </c>
      <c r="CB10" s="196">
        <v>395</v>
      </c>
      <c r="CC10" s="197">
        <v>467</v>
      </c>
      <c r="CD10" s="254">
        <v>397</v>
      </c>
      <c r="CE10" s="254">
        <v>302</v>
      </c>
      <c r="CF10" s="248">
        <v>104</v>
      </c>
      <c r="CG10" s="198">
        <v>7</v>
      </c>
      <c r="CH10" s="254">
        <v>5</v>
      </c>
      <c r="CI10" s="254">
        <v>6</v>
      </c>
      <c r="CJ10" s="248">
        <v>1</v>
      </c>
      <c r="CK10" s="241"/>
      <c r="CM10" s="80">
        <v>1419</v>
      </c>
      <c r="CN10" s="81">
        <v>906</v>
      </c>
      <c r="CO10" s="81">
        <v>687</v>
      </c>
      <c r="CP10" s="83">
        <v>461</v>
      </c>
      <c r="CQ10" s="84">
        <v>22746</v>
      </c>
      <c r="CR10" s="81">
        <v>20133</v>
      </c>
      <c r="CS10" s="81">
        <v>20068</v>
      </c>
      <c r="CT10" s="82">
        <v>19128</v>
      </c>
      <c r="CU10" s="199">
        <v>28.171986283302559</v>
      </c>
      <c r="CV10" s="200">
        <v>27.358068842199373</v>
      </c>
      <c r="CW10" s="200">
        <v>23.209038403080353</v>
      </c>
      <c r="CX10" s="169">
        <v>19.529174194919758</v>
      </c>
      <c r="CZ10" s="22" t="s">
        <v>383</v>
      </c>
      <c r="DA10" s="23" t="s">
        <v>306</v>
      </c>
      <c r="DB10" s="222">
        <v>47.163699999999999</v>
      </c>
      <c r="DC10" s="229">
        <v>49.688200000000002</v>
      </c>
      <c r="DD10" s="229">
        <v>50.544899999999998</v>
      </c>
      <c r="DE10" s="230"/>
      <c r="DF10" s="252"/>
      <c r="DG10" s="254"/>
      <c r="DH10" s="254"/>
      <c r="DI10" s="254"/>
      <c r="DJ10" s="254"/>
      <c r="DK10" s="248"/>
      <c r="DL10" s="250"/>
    </row>
    <row r="11" spans="1:116">
      <c r="B11" s="22" t="s">
        <v>20</v>
      </c>
      <c r="C11" s="23" t="s">
        <v>21</v>
      </c>
      <c r="D11" s="24">
        <v>141765</v>
      </c>
      <c r="E11" s="25">
        <v>144174</v>
      </c>
      <c r="F11" s="25">
        <v>145604</v>
      </c>
      <c r="G11" s="25">
        <v>144690</v>
      </c>
      <c r="H11" s="26">
        <v>144521</v>
      </c>
      <c r="I11" s="27">
        <v>21963</v>
      </c>
      <c r="J11" s="25">
        <v>99482</v>
      </c>
      <c r="K11" s="28">
        <v>20315</v>
      </c>
      <c r="L11" s="24">
        <v>18863</v>
      </c>
      <c r="M11" s="25">
        <v>84369</v>
      </c>
      <c r="N11" s="28">
        <v>41289</v>
      </c>
      <c r="O11" s="241"/>
      <c r="P11" s="22" t="s">
        <v>20</v>
      </c>
      <c r="Q11" s="23" t="s">
        <v>21</v>
      </c>
      <c r="R11" s="80">
        <v>7205</v>
      </c>
      <c r="S11" s="81">
        <v>6862</v>
      </c>
      <c r="T11" s="81">
        <v>6213</v>
      </c>
      <c r="U11" s="82">
        <v>5638</v>
      </c>
      <c r="V11" s="81">
        <v>4780</v>
      </c>
      <c r="W11" s="81">
        <v>5612</v>
      </c>
      <c r="X11" s="81">
        <v>6445</v>
      </c>
      <c r="Y11" s="83">
        <v>6937</v>
      </c>
      <c r="Z11" s="84">
        <v>27044</v>
      </c>
      <c r="AA11" s="82">
        <v>26850</v>
      </c>
      <c r="AB11" s="241"/>
      <c r="AD11" s="85">
        <v>17.46</v>
      </c>
      <c r="AE11" s="86">
        <v>14.88</v>
      </c>
      <c r="AF11" s="86">
        <v>13.99</v>
      </c>
      <c r="AG11" s="86">
        <v>24.46</v>
      </c>
      <c r="AH11" s="86">
        <v>9.2100000000000009</v>
      </c>
      <c r="AI11" s="87">
        <v>7.81</v>
      </c>
      <c r="AJ11" s="88">
        <v>87.81</v>
      </c>
      <c r="AK11" s="80">
        <v>957</v>
      </c>
      <c r="AL11" s="84">
        <v>18</v>
      </c>
      <c r="AM11" s="84">
        <v>1</v>
      </c>
      <c r="AN11" s="81">
        <v>20099</v>
      </c>
      <c r="AO11" s="89">
        <v>11063</v>
      </c>
      <c r="AP11" s="90">
        <v>74453</v>
      </c>
      <c r="AR11" s="22" t="s">
        <v>20</v>
      </c>
      <c r="AS11" s="244" t="s">
        <v>338</v>
      </c>
      <c r="AT11" s="84">
        <v>2353</v>
      </c>
      <c r="AU11" s="81">
        <v>2141</v>
      </c>
      <c r="AV11" s="81">
        <v>1944</v>
      </c>
      <c r="AW11" s="89">
        <v>1623</v>
      </c>
      <c r="AX11" s="85">
        <v>31.300061614294517</v>
      </c>
      <c r="AY11" s="87">
        <v>68.69993838570548</v>
      </c>
      <c r="AZ11" s="90">
        <v>1500</v>
      </c>
      <c r="BA11" s="130" t="s">
        <v>168</v>
      </c>
      <c r="BB11" s="131">
        <v>69</v>
      </c>
      <c r="BC11" s="132" t="s">
        <v>169</v>
      </c>
      <c r="BD11" s="82">
        <v>52</v>
      </c>
      <c r="BE11" s="133" t="s">
        <v>162</v>
      </c>
      <c r="BF11" s="82">
        <v>44</v>
      </c>
      <c r="BG11" s="134" t="s">
        <v>170</v>
      </c>
      <c r="BH11" s="241"/>
      <c r="BI11" s="374"/>
      <c r="BJ11" s="168" t="s">
        <v>248</v>
      </c>
      <c r="BK11" s="169">
        <v>41.836838362287921</v>
      </c>
      <c r="BL11" s="168" t="s">
        <v>249</v>
      </c>
      <c r="BM11" s="170">
        <v>16.382200548613227</v>
      </c>
      <c r="BN11" s="171" t="s">
        <v>254</v>
      </c>
      <c r="BO11" s="169">
        <v>7.9650513054962913</v>
      </c>
      <c r="BP11" s="80">
        <v>564</v>
      </c>
      <c r="BQ11" s="81">
        <v>183</v>
      </c>
      <c r="BR11" s="81">
        <v>40</v>
      </c>
      <c r="BS11" s="82">
        <v>29</v>
      </c>
      <c r="BT11" s="90">
        <v>816</v>
      </c>
      <c r="BV11" s="22" t="s">
        <v>20</v>
      </c>
      <c r="BW11" s="23" t="s">
        <v>21</v>
      </c>
      <c r="BX11" s="80">
        <v>58</v>
      </c>
      <c r="BY11" s="254">
        <v>52</v>
      </c>
      <c r="BZ11" s="254">
        <v>40</v>
      </c>
      <c r="CA11" s="195">
        <v>32</v>
      </c>
      <c r="CB11" s="196">
        <v>700</v>
      </c>
      <c r="CC11" s="197">
        <v>1068</v>
      </c>
      <c r="CD11" s="254">
        <v>1055</v>
      </c>
      <c r="CE11" s="254">
        <v>626</v>
      </c>
      <c r="CF11" s="248">
        <v>318</v>
      </c>
      <c r="CG11" s="198">
        <v>4</v>
      </c>
      <c r="CH11" s="254">
        <v>6</v>
      </c>
      <c r="CI11" s="254">
        <v>5</v>
      </c>
      <c r="CJ11" s="248">
        <v>4</v>
      </c>
      <c r="CK11" s="241"/>
      <c r="CM11" s="80">
        <v>3243</v>
      </c>
      <c r="CN11" s="81">
        <v>2312</v>
      </c>
      <c r="CO11" s="81">
        <v>1700</v>
      </c>
      <c r="CP11" s="83">
        <v>959</v>
      </c>
      <c r="CQ11" s="84">
        <v>59266</v>
      </c>
      <c r="CR11" s="81">
        <v>52605</v>
      </c>
      <c r="CS11" s="81">
        <v>52105</v>
      </c>
      <c r="CT11" s="82">
        <v>48428</v>
      </c>
      <c r="CU11" s="199">
        <v>22.49687848007289</v>
      </c>
      <c r="CV11" s="200">
        <v>29.767132401862938</v>
      </c>
      <c r="CW11" s="200">
        <v>30.24661740715862</v>
      </c>
      <c r="CX11" s="169">
        <v>26.949285537292479</v>
      </c>
      <c r="CZ11" s="22" t="s">
        <v>18</v>
      </c>
      <c r="DA11" s="23" t="s">
        <v>19</v>
      </c>
      <c r="DB11" s="222">
        <v>48.457599999999999</v>
      </c>
      <c r="DC11" s="229">
        <v>52.441099999999999</v>
      </c>
      <c r="DD11" s="229">
        <v>52.8125</v>
      </c>
      <c r="DE11" s="230">
        <v>51.647399999999998</v>
      </c>
      <c r="DF11" s="84">
        <v>99.015420000000006</v>
      </c>
      <c r="DG11" s="81">
        <v>35.800159999999998</v>
      </c>
      <c r="DH11" s="81">
        <v>19.36797</v>
      </c>
      <c r="DI11" s="84">
        <v>25.338149999999999</v>
      </c>
      <c r="DJ11" s="81">
        <v>21.474540000000001</v>
      </c>
      <c r="DK11" s="82">
        <v>48.953049999999998</v>
      </c>
      <c r="DL11" s="89">
        <v>249.94928999999999</v>
      </c>
    </row>
    <row r="12" spans="1:116">
      <c r="B12" s="22" t="s">
        <v>22</v>
      </c>
      <c r="C12" s="23" t="s">
        <v>23</v>
      </c>
      <c r="D12" s="24">
        <v>30951</v>
      </c>
      <c r="E12" s="25">
        <v>30316</v>
      </c>
      <c r="F12" s="25">
        <v>29629</v>
      </c>
      <c r="G12" s="25">
        <v>27114</v>
      </c>
      <c r="H12" s="26">
        <v>25280</v>
      </c>
      <c r="I12" s="27">
        <v>4703</v>
      </c>
      <c r="J12" s="25">
        <v>20303</v>
      </c>
      <c r="K12" s="28">
        <v>5945</v>
      </c>
      <c r="L12" s="24">
        <v>2616</v>
      </c>
      <c r="M12" s="25">
        <v>13547</v>
      </c>
      <c r="N12" s="28">
        <v>9117</v>
      </c>
      <c r="O12" s="241"/>
      <c r="P12" s="22" t="s">
        <v>22</v>
      </c>
      <c r="Q12" s="23" t="s">
        <v>23</v>
      </c>
      <c r="R12" s="80">
        <v>1051</v>
      </c>
      <c r="S12" s="81">
        <v>924</v>
      </c>
      <c r="T12" s="81">
        <v>761</v>
      </c>
      <c r="U12" s="82">
        <v>631</v>
      </c>
      <c r="V12" s="81">
        <v>1439</v>
      </c>
      <c r="W12" s="81">
        <v>1481</v>
      </c>
      <c r="X12" s="81">
        <v>1668</v>
      </c>
      <c r="Y12" s="83">
        <v>1704</v>
      </c>
      <c r="Z12" s="84">
        <v>4661</v>
      </c>
      <c r="AA12" s="82">
        <v>5404</v>
      </c>
      <c r="AB12" s="241"/>
      <c r="AD12" s="85">
        <v>185.55</v>
      </c>
      <c r="AE12" s="86">
        <v>10.66</v>
      </c>
      <c r="AF12" s="86">
        <v>2.08</v>
      </c>
      <c r="AG12" s="86">
        <v>6.92</v>
      </c>
      <c r="AH12" s="86">
        <v>5.37</v>
      </c>
      <c r="AI12" s="87">
        <v>11.4</v>
      </c>
      <c r="AJ12" s="88">
        <v>221.98</v>
      </c>
      <c r="AK12" s="80">
        <v>390</v>
      </c>
      <c r="AL12" s="84">
        <v>32</v>
      </c>
      <c r="AM12" s="84">
        <v>4</v>
      </c>
      <c r="AN12" s="81">
        <v>3828</v>
      </c>
      <c r="AO12" s="89">
        <v>1766</v>
      </c>
      <c r="AP12" s="90">
        <v>13204</v>
      </c>
      <c r="AR12" s="22" t="s">
        <v>255</v>
      </c>
      <c r="AS12" s="244" t="s">
        <v>339</v>
      </c>
      <c r="AT12" s="84">
        <v>1648</v>
      </c>
      <c r="AU12" s="81">
        <v>1461</v>
      </c>
      <c r="AV12" s="81">
        <v>1225</v>
      </c>
      <c r="AW12" s="89">
        <v>966</v>
      </c>
      <c r="AX12" s="85">
        <v>28.674948240165634</v>
      </c>
      <c r="AY12" s="87">
        <v>71.325051759834366</v>
      </c>
      <c r="AZ12" s="90">
        <v>1440</v>
      </c>
      <c r="BA12" s="130" t="s">
        <v>171</v>
      </c>
      <c r="BB12" s="131">
        <v>22</v>
      </c>
      <c r="BC12" s="132" t="s">
        <v>162</v>
      </c>
      <c r="BD12" s="82">
        <v>19</v>
      </c>
      <c r="BE12" s="133" t="s">
        <v>169</v>
      </c>
      <c r="BF12" s="82">
        <v>19</v>
      </c>
      <c r="BG12" s="134" t="s">
        <v>172</v>
      </c>
      <c r="BH12" s="241"/>
      <c r="BI12" s="374"/>
      <c r="BJ12" s="168" t="s">
        <v>250</v>
      </c>
      <c r="BK12" s="169">
        <v>22.743290864732991</v>
      </c>
      <c r="BL12" s="168" t="s">
        <v>249</v>
      </c>
      <c r="BM12" s="170">
        <v>15.966386554621847</v>
      </c>
      <c r="BN12" s="171" t="s">
        <v>262</v>
      </c>
      <c r="BO12" s="169">
        <v>12.361073461642722</v>
      </c>
      <c r="BP12" s="80">
        <v>243</v>
      </c>
      <c r="BQ12" s="81">
        <v>70</v>
      </c>
      <c r="BR12" s="81">
        <v>13</v>
      </c>
      <c r="BS12" s="82">
        <v>2</v>
      </c>
      <c r="BT12" s="90">
        <v>328</v>
      </c>
      <c r="BV12" s="22" t="s">
        <v>255</v>
      </c>
      <c r="BW12" s="23" t="s">
        <v>23</v>
      </c>
      <c r="BX12" s="80">
        <v>17</v>
      </c>
      <c r="BY12" s="254">
        <v>9</v>
      </c>
      <c r="BZ12" s="254">
        <v>8</v>
      </c>
      <c r="CA12" s="195">
        <v>11</v>
      </c>
      <c r="CB12" s="196">
        <v>429</v>
      </c>
      <c r="CC12" s="197">
        <v>156</v>
      </c>
      <c r="CD12" s="254">
        <v>132</v>
      </c>
      <c r="CE12" s="254">
        <v>71</v>
      </c>
      <c r="CF12" s="248">
        <v>33</v>
      </c>
      <c r="CG12" s="198">
        <v>2</v>
      </c>
      <c r="CH12" s="254">
        <v>0</v>
      </c>
      <c r="CI12" s="254">
        <v>4</v>
      </c>
      <c r="CJ12" s="248">
        <v>1</v>
      </c>
      <c r="CK12" s="241"/>
      <c r="CM12" s="80">
        <v>435</v>
      </c>
      <c r="CN12" s="81">
        <v>222</v>
      </c>
      <c r="CO12" s="81">
        <v>176</v>
      </c>
      <c r="CP12" s="83">
        <v>108</v>
      </c>
      <c r="CQ12" s="84">
        <v>7980</v>
      </c>
      <c r="CR12" s="81">
        <v>7421</v>
      </c>
      <c r="CS12" s="81">
        <v>6928</v>
      </c>
      <c r="CT12" s="82">
        <v>6794</v>
      </c>
      <c r="CU12" s="199">
        <v>22.656641604010026</v>
      </c>
      <c r="CV12" s="200">
        <v>19.853294853294852</v>
      </c>
      <c r="CW12" s="200">
        <v>15.372401847575057</v>
      </c>
      <c r="CX12" s="169">
        <v>12.48527679623086</v>
      </c>
      <c r="CZ12" s="22" t="s">
        <v>20</v>
      </c>
      <c r="DA12" s="23" t="s">
        <v>21</v>
      </c>
      <c r="DB12" s="222">
        <v>52.899000000000001</v>
      </c>
      <c r="DC12" s="229">
        <v>55.092599999999997</v>
      </c>
      <c r="DD12" s="229">
        <v>55.652200000000001</v>
      </c>
      <c r="DE12" s="230">
        <v>55.143599999999999</v>
      </c>
      <c r="DF12" s="84">
        <v>225.74248</v>
      </c>
      <c r="DG12" s="81">
        <v>74.902320000000003</v>
      </c>
      <c r="DH12" s="81">
        <v>52.600900000000003</v>
      </c>
      <c r="DI12" s="84">
        <v>116.05691</v>
      </c>
      <c r="DJ12" s="81">
        <v>48.526820000000001</v>
      </c>
      <c r="DK12" s="82">
        <v>109.42059</v>
      </c>
      <c r="DL12" s="89">
        <v>627.25001999999995</v>
      </c>
    </row>
    <row r="13" spans="1:116">
      <c r="B13" s="22" t="s">
        <v>24</v>
      </c>
      <c r="C13" s="23" t="s">
        <v>25</v>
      </c>
      <c r="D13" s="24">
        <v>46571</v>
      </c>
      <c r="E13" s="25">
        <v>50009</v>
      </c>
      <c r="F13" s="25">
        <v>51950</v>
      </c>
      <c r="G13" s="25">
        <v>54354</v>
      </c>
      <c r="H13" s="26">
        <v>56388</v>
      </c>
      <c r="I13" s="27">
        <v>7899</v>
      </c>
      <c r="J13" s="25">
        <v>32864</v>
      </c>
      <c r="K13" s="28">
        <v>5526</v>
      </c>
      <c r="L13" s="24">
        <v>8628</v>
      </c>
      <c r="M13" s="25">
        <v>35782</v>
      </c>
      <c r="N13" s="28">
        <v>11978</v>
      </c>
      <c r="O13" s="241"/>
      <c r="P13" s="22" t="s">
        <v>24</v>
      </c>
      <c r="Q13" s="23" t="s">
        <v>25</v>
      </c>
      <c r="R13" s="80">
        <v>3047</v>
      </c>
      <c r="S13" s="81">
        <v>3191</v>
      </c>
      <c r="T13" s="81">
        <v>3150</v>
      </c>
      <c r="U13" s="82">
        <v>2810</v>
      </c>
      <c r="V13" s="81">
        <v>1359</v>
      </c>
      <c r="W13" s="81">
        <v>1541</v>
      </c>
      <c r="X13" s="81">
        <v>1750</v>
      </c>
      <c r="Y13" s="83">
        <v>2045</v>
      </c>
      <c r="Z13" s="84">
        <v>14306</v>
      </c>
      <c r="AA13" s="82">
        <v>13357</v>
      </c>
      <c r="AB13" s="241"/>
      <c r="AD13" s="85">
        <v>0</v>
      </c>
      <c r="AE13" s="86">
        <v>9.5</v>
      </c>
      <c r="AF13" s="86">
        <v>5.57</v>
      </c>
      <c r="AG13" s="86">
        <v>8.67</v>
      </c>
      <c r="AH13" s="86">
        <v>4.09</v>
      </c>
      <c r="AI13" s="87">
        <v>0.36</v>
      </c>
      <c r="AJ13" s="88">
        <v>28.19</v>
      </c>
      <c r="AK13" s="80">
        <v>631</v>
      </c>
      <c r="AL13" s="84">
        <v>9</v>
      </c>
      <c r="AM13" s="84">
        <v>10</v>
      </c>
      <c r="AN13" s="81">
        <v>6490</v>
      </c>
      <c r="AO13" s="89">
        <v>4800</v>
      </c>
      <c r="AP13" s="90">
        <v>29876</v>
      </c>
      <c r="AR13" s="22" t="s">
        <v>24</v>
      </c>
      <c r="AS13" s="244" t="s">
        <v>340</v>
      </c>
      <c r="AT13" s="84">
        <v>1458</v>
      </c>
      <c r="AU13" s="81">
        <v>1330</v>
      </c>
      <c r="AV13" s="81">
        <v>1140</v>
      </c>
      <c r="AW13" s="89">
        <v>900</v>
      </c>
      <c r="AX13" s="85">
        <v>45.222222222222221</v>
      </c>
      <c r="AY13" s="87">
        <v>54.777777777777779</v>
      </c>
      <c r="AZ13" s="90">
        <v>1680</v>
      </c>
      <c r="BA13" s="130" t="s">
        <v>160</v>
      </c>
      <c r="BB13" s="131">
        <v>226</v>
      </c>
      <c r="BC13" s="132" t="s">
        <v>173</v>
      </c>
      <c r="BD13" s="82">
        <v>14</v>
      </c>
      <c r="BE13" s="133" t="s">
        <v>174</v>
      </c>
      <c r="BF13" s="82">
        <v>9</v>
      </c>
      <c r="BG13" s="134" t="s">
        <v>175</v>
      </c>
      <c r="BH13" s="241"/>
      <c r="BI13" s="374"/>
      <c r="BJ13" s="168" t="s">
        <v>250</v>
      </c>
      <c r="BK13" s="169">
        <v>19.623714723255308</v>
      </c>
      <c r="BL13" s="168" t="s">
        <v>248</v>
      </c>
      <c r="BM13" s="170">
        <v>13.432509297746664</v>
      </c>
      <c r="BN13" s="171" t="s">
        <v>253</v>
      </c>
      <c r="BO13" s="169">
        <v>12.535550207831983</v>
      </c>
      <c r="BP13" s="80">
        <v>136</v>
      </c>
      <c r="BQ13" s="81">
        <v>53</v>
      </c>
      <c r="BR13" s="81">
        <v>10</v>
      </c>
      <c r="BS13" s="82">
        <v>10</v>
      </c>
      <c r="BT13" s="90">
        <v>209</v>
      </c>
      <c r="BV13" s="22" t="s">
        <v>24</v>
      </c>
      <c r="BW13" s="23" t="s">
        <v>25</v>
      </c>
      <c r="BX13" s="80">
        <v>29</v>
      </c>
      <c r="BY13" s="254">
        <v>15</v>
      </c>
      <c r="BZ13" s="254">
        <v>16</v>
      </c>
      <c r="CA13" s="195">
        <v>9</v>
      </c>
      <c r="CB13" s="196">
        <v>244</v>
      </c>
      <c r="CC13" s="197">
        <v>462</v>
      </c>
      <c r="CD13" s="254">
        <v>378</v>
      </c>
      <c r="CE13" s="254">
        <v>263</v>
      </c>
      <c r="CF13" s="248">
        <v>56</v>
      </c>
      <c r="CG13" s="198">
        <v>5</v>
      </c>
      <c r="CH13" s="254">
        <v>1</v>
      </c>
      <c r="CI13" s="254">
        <v>0</v>
      </c>
      <c r="CJ13" s="248">
        <v>0</v>
      </c>
      <c r="CK13" s="241"/>
      <c r="CM13" s="80">
        <v>1136</v>
      </c>
      <c r="CN13" s="81">
        <v>782</v>
      </c>
      <c r="CO13" s="81">
        <v>602</v>
      </c>
      <c r="CP13" s="83">
        <v>349</v>
      </c>
      <c r="CQ13" s="84">
        <v>16894</v>
      </c>
      <c r="CR13" s="81">
        <v>15669</v>
      </c>
      <c r="CS13" s="81">
        <v>13913</v>
      </c>
      <c r="CT13" s="82">
        <v>14615</v>
      </c>
      <c r="CU13" s="199">
        <v>16.668639753758733</v>
      </c>
      <c r="CV13" s="200">
        <v>18.718488735720211</v>
      </c>
      <c r="CW13" s="200">
        <v>11.938474807733774</v>
      </c>
      <c r="CX13" s="169">
        <v>16.291481354772493</v>
      </c>
      <c r="CZ13" s="22" t="s">
        <v>255</v>
      </c>
      <c r="DA13" s="23" t="s">
        <v>23</v>
      </c>
      <c r="DB13" s="222">
        <v>49.342599999999997</v>
      </c>
      <c r="DC13" s="229">
        <v>55.9223</v>
      </c>
      <c r="DD13" s="229">
        <v>57.063099999999999</v>
      </c>
      <c r="DE13" s="230">
        <v>54.124899999999997</v>
      </c>
      <c r="DF13" s="84">
        <v>43.717269999999999</v>
      </c>
      <c r="DG13" s="81">
        <v>25.390750000000001</v>
      </c>
      <c r="DH13" s="81">
        <v>12.851150000000001</v>
      </c>
      <c r="DI13" s="84">
        <v>12.19345</v>
      </c>
      <c r="DJ13" s="81">
        <v>15.711650000000001</v>
      </c>
      <c r="DK13" s="82">
        <v>32.026009999999999</v>
      </c>
      <c r="DL13" s="89">
        <v>141.89027999999999</v>
      </c>
    </row>
    <row r="14" spans="1:116">
      <c r="B14" s="22" t="s">
        <v>26</v>
      </c>
      <c r="C14" s="23" t="s">
        <v>27</v>
      </c>
      <c r="D14" s="24">
        <v>33900</v>
      </c>
      <c r="E14" s="25">
        <v>34603</v>
      </c>
      <c r="F14" s="25">
        <v>35047</v>
      </c>
      <c r="G14" s="25">
        <v>33995</v>
      </c>
      <c r="H14" s="26">
        <v>32928</v>
      </c>
      <c r="I14" s="27">
        <v>5161</v>
      </c>
      <c r="J14" s="25">
        <v>22695</v>
      </c>
      <c r="K14" s="28">
        <v>6044</v>
      </c>
      <c r="L14" s="24">
        <v>4192</v>
      </c>
      <c r="M14" s="25">
        <v>18656</v>
      </c>
      <c r="N14" s="28">
        <v>10080</v>
      </c>
      <c r="O14" s="241"/>
      <c r="P14" s="22" t="s">
        <v>26</v>
      </c>
      <c r="Q14" s="23" t="s">
        <v>27</v>
      </c>
      <c r="R14" s="80">
        <v>1496</v>
      </c>
      <c r="S14" s="81">
        <v>1500</v>
      </c>
      <c r="T14" s="81">
        <v>1261</v>
      </c>
      <c r="U14" s="82">
        <v>980</v>
      </c>
      <c r="V14" s="81">
        <v>1486</v>
      </c>
      <c r="W14" s="81">
        <v>1601</v>
      </c>
      <c r="X14" s="81">
        <v>1757</v>
      </c>
      <c r="Y14" s="83">
        <v>1886</v>
      </c>
      <c r="Z14" s="84">
        <v>6085</v>
      </c>
      <c r="AA14" s="82">
        <v>6547</v>
      </c>
      <c r="AB14" s="241"/>
      <c r="AD14" s="85">
        <v>322.57</v>
      </c>
      <c r="AE14" s="86">
        <v>18.190000000000001</v>
      </c>
      <c r="AF14" s="86">
        <v>7.91</v>
      </c>
      <c r="AG14" s="86">
        <v>8.66</v>
      </c>
      <c r="AH14" s="86">
        <v>7.78</v>
      </c>
      <c r="AI14" s="87">
        <v>9.5399999999999991</v>
      </c>
      <c r="AJ14" s="88">
        <v>374.65</v>
      </c>
      <c r="AK14" s="80">
        <v>1122</v>
      </c>
      <c r="AL14" s="84">
        <v>45</v>
      </c>
      <c r="AM14" s="84">
        <v>4</v>
      </c>
      <c r="AN14" s="81">
        <v>3676</v>
      </c>
      <c r="AO14" s="89">
        <v>2462</v>
      </c>
      <c r="AP14" s="90">
        <v>17184</v>
      </c>
      <c r="AR14" s="22" t="s">
        <v>26</v>
      </c>
      <c r="AS14" s="244" t="s">
        <v>341</v>
      </c>
      <c r="AT14" s="84">
        <v>2254</v>
      </c>
      <c r="AU14" s="81">
        <v>2085</v>
      </c>
      <c r="AV14" s="81">
        <v>1809</v>
      </c>
      <c r="AW14" s="89">
        <v>1390</v>
      </c>
      <c r="AX14" s="85">
        <v>59.208633093525179</v>
      </c>
      <c r="AY14" s="87">
        <v>40.791366906474821</v>
      </c>
      <c r="AZ14" s="90">
        <v>3400</v>
      </c>
      <c r="BA14" s="130" t="s">
        <v>160</v>
      </c>
      <c r="BB14" s="131">
        <v>556</v>
      </c>
      <c r="BC14" s="132" t="s">
        <v>176</v>
      </c>
      <c r="BD14" s="82">
        <v>48</v>
      </c>
      <c r="BE14" s="133" t="s">
        <v>174</v>
      </c>
      <c r="BF14" s="82">
        <v>44</v>
      </c>
      <c r="BG14" s="134" t="s">
        <v>177</v>
      </c>
      <c r="BH14" s="241"/>
      <c r="BI14" s="374"/>
      <c r="BJ14" s="168" t="s">
        <v>249</v>
      </c>
      <c r="BK14" s="169">
        <v>16.663233779608653</v>
      </c>
      <c r="BL14" s="168" t="s">
        <v>248</v>
      </c>
      <c r="BM14" s="170">
        <v>15.880535530381051</v>
      </c>
      <c r="BN14" s="171" t="s">
        <v>251</v>
      </c>
      <c r="BO14" s="169">
        <v>14.459320288362512</v>
      </c>
      <c r="BP14" s="80">
        <v>92</v>
      </c>
      <c r="BQ14" s="81">
        <v>34</v>
      </c>
      <c r="BR14" s="81">
        <v>12</v>
      </c>
      <c r="BS14" s="82">
        <v>12</v>
      </c>
      <c r="BT14" s="90">
        <v>150</v>
      </c>
      <c r="BV14" s="22" t="s">
        <v>26</v>
      </c>
      <c r="BW14" s="23" t="s">
        <v>27</v>
      </c>
      <c r="BX14" s="80">
        <v>19</v>
      </c>
      <c r="BY14" s="254">
        <v>23</v>
      </c>
      <c r="BZ14" s="254">
        <v>12</v>
      </c>
      <c r="CA14" s="195">
        <v>18</v>
      </c>
      <c r="CB14" s="196">
        <v>248</v>
      </c>
      <c r="CC14" s="197">
        <v>246</v>
      </c>
      <c r="CD14" s="254">
        <v>278</v>
      </c>
      <c r="CE14" s="254">
        <v>170</v>
      </c>
      <c r="CF14" s="248">
        <v>52</v>
      </c>
      <c r="CG14" s="198">
        <v>4</v>
      </c>
      <c r="CH14" s="254">
        <v>3</v>
      </c>
      <c r="CI14" s="254">
        <v>3</v>
      </c>
      <c r="CJ14" s="248">
        <v>0</v>
      </c>
      <c r="CK14" s="241"/>
      <c r="CM14" s="80">
        <v>693</v>
      </c>
      <c r="CN14" s="81">
        <v>574</v>
      </c>
      <c r="CO14" s="81">
        <v>360</v>
      </c>
      <c r="CP14" s="83">
        <v>203</v>
      </c>
      <c r="CQ14" s="84">
        <v>10241</v>
      </c>
      <c r="CR14" s="81">
        <v>10453</v>
      </c>
      <c r="CS14" s="81">
        <v>10164</v>
      </c>
      <c r="CT14" s="82">
        <v>10029</v>
      </c>
      <c r="CU14" s="199">
        <v>23.894150961820134</v>
      </c>
      <c r="CV14" s="200">
        <v>23.610446761695204</v>
      </c>
      <c r="CW14" s="200">
        <v>20.434868162140891</v>
      </c>
      <c r="CX14" s="169">
        <v>15.794196829195334</v>
      </c>
      <c r="CZ14" s="22" t="s">
        <v>24</v>
      </c>
      <c r="DA14" s="23" t="s">
        <v>25</v>
      </c>
      <c r="DB14" s="222">
        <v>46.259</v>
      </c>
      <c r="DC14" s="229">
        <v>49.773699999999998</v>
      </c>
      <c r="DD14" s="229">
        <v>51.314399999999999</v>
      </c>
      <c r="DE14" s="230">
        <v>49.114899999999999</v>
      </c>
      <c r="DF14" s="84">
        <v>87.027600000000007</v>
      </c>
      <c r="DG14" s="81">
        <v>35.643419999999999</v>
      </c>
      <c r="DH14" s="81">
        <v>16.094799999999999</v>
      </c>
      <c r="DI14" s="84">
        <v>24.23265</v>
      </c>
      <c r="DJ14" s="81">
        <v>12.27374</v>
      </c>
      <c r="DK14" s="82">
        <v>32.620130000000003</v>
      </c>
      <c r="DL14" s="89">
        <v>207.89233999999999</v>
      </c>
    </row>
    <row r="15" spans="1:116">
      <c r="B15" s="22" t="s">
        <v>28</v>
      </c>
      <c r="C15" s="23" t="s">
        <v>29</v>
      </c>
      <c r="D15" s="24">
        <v>22137</v>
      </c>
      <c r="E15" s="25">
        <v>22776</v>
      </c>
      <c r="F15" s="25">
        <v>23804</v>
      </c>
      <c r="G15" s="25">
        <v>24622</v>
      </c>
      <c r="H15" s="26">
        <v>25881</v>
      </c>
      <c r="I15" s="27">
        <v>3599</v>
      </c>
      <c r="J15" s="25">
        <v>15920</v>
      </c>
      <c r="K15" s="28">
        <v>2618</v>
      </c>
      <c r="L15" s="24">
        <v>3776</v>
      </c>
      <c r="M15" s="25">
        <v>16207</v>
      </c>
      <c r="N15" s="28">
        <v>5898</v>
      </c>
      <c r="O15" s="241"/>
      <c r="P15" s="22" t="s">
        <v>28</v>
      </c>
      <c r="Q15" s="23" t="s">
        <v>29</v>
      </c>
      <c r="R15" s="80">
        <v>1518</v>
      </c>
      <c r="S15" s="81">
        <v>1390</v>
      </c>
      <c r="T15" s="81">
        <v>1445</v>
      </c>
      <c r="U15" s="82">
        <v>1473</v>
      </c>
      <c r="V15" s="81">
        <v>661</v>
      </c>
      <c r="W15" s="81">
        <v>735</v>
      </c>
      <c r="X15" s="81">
        <v>877</v>
      </c>
      <c r="Y15" s="83">
        <v>975</v>
      </c>
      <c r="Z15" s="84">
        <v>7942</v>
      </c>
      <c r="AA15" s="82">
        <v>7295</v>
      </c>
      <c r="AB15" s="241"/>
      <c r="AD15" s="85">
        <v>0</v>
      </c>
      <c r="AE15" s="86">
        <v>1.93</v>
      </c>
      <c r="AF15" s="86">
        <v>0.23</v>
      </c>
      <c r="AG15" s="86">
        <v>3.99</v>
      </c>
      <c r="AH15" s="86">
        <v>1.47</v>
      </c>
      <c r="AI15" s="87">
        <v>0.28999999999999998</v>
      </c>
      <c r="AJ15" s="88">
        <v>7.91</v>
      </c>
      <c r="AK15" s="80">
        <v>197</v>
      </c>
      <c r="AL15" s="84">
        <v>3</v>
      </c>
      <c r="AM15" s="84">
        <v>0</v>
      </c>
      <c r="AN15" s="81">
        <v>2957</v>
      </c>
      <c r="AO15" s="89">
        <v>2566</v>
      </c>
      <c r="AP15" s="90">
        <v>14289</v>
      </c>
      <c r="AR15" s="22" t="s">
        <v>28</v>
      </c>
      <c r="AS15" s="244" t="s">
        <v>342</v>
      </c>
      <c r="AT15" s="84">
        <v>444</v>
      </c>
      <c r="AU15" s="81">
        <v>406</v>
      </c>
      <c r="AV15" s="81">
        <v>374</v>
      </c>
      <c r="AW15" s="89">
        <v>330</v>
      </c>
      <c r="AX15" s="85">
        <v>33.939393939393945</v>
      </c>
      <c r="AY15" s="87">
        <v>66.060606060606062</v>
      </c>
      <c r="AZ15" s="90">
        <v>251</v>
      </c>
      <c r="BA15" s="130" t="s">
        <v>178</v>
      </c>
      <c r="BB15" s="131">
        <v>41</v>
      </c>
      <c r="BC15" s="132" t="s">
        <v>179</v>
      </c>
      <c r="BD15" s="82">
        <v>26</v>
      </c>
      <c r="BE15" s="133" t="s">
        <v>180</v>
      </c>
      <c r="BF15" s="82">
        <v>26</v>
      </c>
      <c r="BG15" s="134" t="s">
        <v>181</v>
      </c>
      <c r="BH15" s="241"/>
      <c r="BI15" s="374"/>
      <c r="BJ15" s="168" t="s">
        <v>251</v>
      </c>
      <c r="BK15" s="169">
        <v>22.376378512984704</v>
      </c>
      <c r="BL15" s="168" t="s">
        <v>249</v>
      </c>
      <c r="BM15" s="170">
        <v>19.494841693347563</v>
      </c>
      <c r="BN15" s="171" t="s">
        <v>254</v>
      </c>
      <c r="BO15" s="169">
        <v>11.277125578086091</v>
      </c>
      <c r="BP15" s="80">
        <v>192</v>
      </c>
      <c r="BQ15" s="81">
        <v>54</v>
      </c>
      <c r="BR15" s="81">
        <v>8</v>
      </c>
      <c r="BS15" s="82">
        <v>2</v>
      </c>
      <c r="BT15" s="90">
        <v>256</v>
      </c>
      <c r="BV15" s="22" t="s">
        <v>28</v>
      </c>
      <c r="BW15" s="23" t="s">
        <v>29</v>
      </c>
      <c r="BX15" s="80">
        <v>13</v>
      </c>
      <c r="BY15" s="254">
        <v>10</v>
      </c>
      <c r="BZ15" s="254">
        <v>8</v>
      </c>
      <c r="CA15" s="195">
        <v>9</v>
      </c>
      <c r="CB15" s="196">
        <v>82</v>
      </c>
      <c r="CC15" s="197">
        <v>313</v>
      </c>
      <c r="CD15" s="254">
        <v>245</v>
      </c>
      <c r="CE15" s="254">
        <v>187</v>
      </c>
      <c r="CF15" s="248">
        <v>55</v>
      </c>
      <c r="CG15" s="198">
        <v>4</v>
      </c>
      <c r="CH15" s="254">
        <v>0</v>
      </c>
      <c r="CI15" s="254">
        <v>0</v>
      </c>
      <c r="CJ15" s="248">
        <v>0</v>
      </c>
      <c r="CK15" s="241"/>
      <c r="CM15" s="80">
        <v>901</v>
      </c>
      <c r="CN15" s="81">
        <v>497</v>
      </c>
      <c r="CO15" s="81">
        <v>376</v>
      </c>
      <c r="CP15" s="83">
        <v>209</v>
      </c>
      <c r="CQ15" s="84">
        <v>10763</v>
      </c>
      <c r="CR15" s="81">
        <v>9428</v>
      </c>
      <c r="CS15" s="81">
        <v>10215</v>
      </c>
      <c r="CT15" s="82">
        <v>9746</v>
      </c>
      <c r="CU15" s="199">
        <v>14.382607079810461</v>
      </c>
      <c r="CV15" s="200">
        <v>15.591854051760713</v>
      </c>
      <c r="CW15" s="200">
        <v>17.015476609215618</v>
      </c>
      <c r="CX15" s="169">
        <v>21.239482864765034</v>
      </c>
      <c r="CZ15" s="22" t="s">
        <v>26</v>
      </c>
      <c r="DA15" s="23" t="s">
        <v>27</v>
      </c>
      <c r="DB15" s="222">
        <v>51.598399999999998</v>
      </c>
      <c r="DC15" s="229">
        <v>55.377000000000002</v>
      </c>
      <c r="DD15" s="229">
        <v>53.966799999999999</v>
      </c>
      <c r="DE15" s="230">
        <v>52.589700000000001</v>
      </c>
      <c r="DF15" s="84">
        <v>45.467939999999999</v>
      </c>
      <c r="DG15" s="81">
        <v>64.122299999999996</v>
      </c>
      <c r="DH15" s="81">
        <v>29.07188</v>
      </c>
      <c r="DI15" s="84">
        <v>32.98612</v>
      </c>
      <c r="DJ15" s="81">
        <v>17.677879999999998</v>
      </c>
      <c r="DK15" s="82">
        <v>44.600709999999999</v>
      </c>
      <c r="DL15" s="89">
        <v>233.92683</v>
      </c>
    </row>
    <row r="16" spans="1:116">
      <c r="B16" s="22" t="s">
        <v>30</v>
      </c>
      <c r="C16" s="23" t="s">
        <v>31</v>
      </c>
      <c r="D16" s="24">
        <v>22319</v>
      </c>
      <c r="E16" s="25">
        <v>22696</v>
      </c>
      <c r="F16" s="25">
        <v>22809</v>
      </c>
      <c r="G16" s="25">
        <v>22750</v>
      </c>
      <c r="H16" s="26">
        <v>22208</v>
      </c>
      <c r="I16" s="27">
        <v>3074</v>
      </c>
      <c r="J16" s="25">
        <v>15307</v>
      </c>
      <c r="K16" s="28">
        <v>3938</v>
      </c>
      <c r="L16" s="24">
        <v>2743</v>
      </c>
      <c r="M16" s="25">
        <v>13205</v>
      </c>
      <c r="N16" s="28">
        <v>6260</v>
      </c>
      <c r="O16" s="241"/>
      <c r="P16" s="22" t="s">
        <v>30</v>
      </c>
      <c r="Q16" s="23" t="s">
        <v>31</v>
      </c>
      <c r="R16" s="80">
        <v>1227</v>
      </c>
      <c r="S16" s="81">
        <v>1166</v>
      </c>
      <c r="T16" s="81">
        <v>1084</v>
      </c>
      <c r="U16" s="82">
        <v>1001</v>
      </c>
      <c r="V16" s="81">
        <v>936</v>
      </c>
      <c r="W16" s="81">
        <v>955</v>
      </c>
      <c r="X16" s="81">
        <v>1045</v>
      </c>
      <c r="Y16" s="83">
        <v>1217</v>
      </c>
      <c r="Z16" s="84">
        <v>5593</v>
      </c>
      <c r="AA16" s="82">
        <v>5733</v>
      </c>
      <c r="AB16" s="241"/>
      <c r="AD16" s="85">
        <v>0</v>
      </c>
      <c r="AE16" s="86">
        <v>2.06</v>
      </c>
      <c r="AF16" s="86">
        <v>2.93</v>
      </c>
      <c r="AG16" s="86">
        <v>3.25</v>
      </c>
      <c r="AH16" s="86">
        <v>1.22</v>
      </c>
      <c r="AI16" s="87">
        <v>0.84</v>
      </c>
      <c r="AJ16" s="88">
        <v>10.3</v>
      </c>
      <c r="AK16" s="80">
        <v>100</v>
      </c>
      <c r="AL16" s="84">
        <v>2</v>
      </c>
      <c r="AM16" s="84">
        <v>0</v>
      </c>
      <c r="AN16" s="81">
        <v>2404</v>
      </c>
      <c r="AO16" s="89">
        <v>2082</v>
      </c>
      <c r="AP16" s="90">
        <v>11377</v>
      </c>
      <c r="AR16" s="22" t="s">
        <v>30</v>
      </c>
      <c r="AS16" s="244" t="s">
        <v>343</v>
      </c>
      <c r="AT16" s="84">
        <v>456</v>
      </c>
      <c r="AU16" s="81">
        <v>441</v>
      </c>
      <c r="AV16" s="81">
        <v>390</v>
      </c>
      <c r="AW16" s="89">
        <v>338</v>
      </c>
      <c r="AX16" s="85">
        <v>37.278106508875744</v>
      </c>
      <c r="AY16" s="87">
        <v>62.721893491124256</v>
      </c>
      <c r="AZ16" s="90">
        <v>261</v>
      </c>
      <c r="BA16" s="130" t="s">
        <v>178</v>
      </c>
      <c r="BB16" s="131">
        <v>7</v>
      </c>
      <c r="BC16" s="132" t="s">
        <v>182</v>
      </c>
      <c r="BD16" s="82">
        <v>4</v>
      </c>
      <c r="BE16" s="133" t="s">
        <v>183</v>
      </c>
      <c r="BF16" s="82">
        <v>4</v>
      </c>
      <c r="BG16" s="134" t="s">
        <v>184</v>
      </c>
      <c r="BH16" s="241"/>
      <c r="BI16" s="374"/>
      <c r="BJ16" s="168" t="s">
        <v>251</v>
      </c>
      <c r="BK16" s="169">
        <v>34.849785407725321</v>
      </c>
      <c r="BL16" s="168" t="s">
        <v>248</v>
      </c>
      <c r="BM16" s="170">
        <v>13.390557939914164</v>
      </c>
      <c r="BN16" s="171" t="s">
        <v>257</v>
      </c>
      <c r="BO16" s="169">
        <v>13.090128755364807</v>
      </c>
      <c r="BP16" s="80">
        <v>108</v>
      </c>
      <c r="BQ16" s="81">
        <v>31</v>
      </c>
      <c r="BR16" s="81">
        <v>6</v>
      </c>
      <c r="BS16" s="82">
        <v>3</v>
      </c>
      <c r="BT16" s="90">
        <v>148</v>
      </c>
      <c r="BV16" s="22" t="s">
        <v>30</v>
      </c>
      <c r="BW16" s="23" t="s">
        <v>31</v>
      </c>
      <c r="BX16" s="80">
        <v>6</v>
      </c>
      <c r="BY16" s="254">
        <v>11</v>
      </c>
      <c r="BZ16" s="254">
        <v>5</v>
      </c>
      <c r="CA16" s="195">
        <v>4</v>
      </c>
      <c r="CB16" s="196">
        <v>95</v>
      </c>
      <c r="CC16" s="197">
        <v>179</v>
      </c>
      <c r="CD16" s="254">
        <v>166</v>
      </c>
      <c r="CE16" s="254">
        <v>128</v>
      </c>
      <c r="CF16" s="248">
        <v>36</v>
      </c>
      <c r="CG16" s="198">
        <v>1</v>
      </c>
      <c r="CH16" s="254">
        <v>4</v>
      </c>
      <c r="CI16" s="254">
        <v>1</v>
      </c>
      <c r="CJ16" s="248">
        <v>0</v>
      </c>
      <c r="CK16" s="241"/>
      <c r="CM16" s="80">
        <v>551</v>
      </c>
      <c r="CN16" s="81">
        <v>321</v>
      </c>
      <c r="CO16" s="81">
        <v>231</v>
      </c>
      <c r="CP16" s="83">
        <v>154</v>
      </c>
      <c r="CQ16" s="84">
        <v>9546</v>
      </c>
      <c r="CR16" s="81">
        <v>8633</v>
      </c>
      <c r="CS16" s="81">
        <v>9539</v>
      </c>
      <c r="CT16" s="82">
        <v>7531</v>
      </c>
      <c r="CU16" s="199">
        <v>19.316991410014666</v>
      </c>
      <c r="CV16" s="200">
        <v>13.170392679254025</v>
      </c>
      <c r="CW16" s="200">
        <v>22.067302652269628</v>
      </c>
      <c r="CX16" s="169">
        <v>21.777485187623434</v>
      </c>
      <c r="CZ16" s="22" t="s">
        <v>28</v>
      </c>
      <c r="DA16" s="23" t="s">
        <v>29</v>
      </c>
      <c r="DB16" s="222">
        <v>46.987000000000002</v>
      </c>
      <c r="DC16" s="229">
        <v>49.3874</v>
      </c>
      <c r="DD16" s="229">
        <v>50.15</v>
      </c>
      <c r="DE16" s="230">
        <v>49.754800000000003</v>
      </c>
      <c r="DF16" s="84">
        <v>38.477049999999998</v>
      </c>
      <c r="DG16" s="81">
        <v>12.3386</v>
      </c>
      <c r="DH16" s="81">
        <v>7.5308400000000004</v>
      </c>
      <c r="DI16" s="84">
        <v>12.183149999999999</v>
      </c>
      <c r="DJ16" s="81">
        <v>5.4377300000000002</v>
      </c>
      <c r="DK16" s="82">
        <v>17.83934</v>
      </c>
      <c r="DL16" s="89">
        <v>93.806709999999995</v>
      </c>
    </row>
    <row r="17" spans="1:116">
      <c r="B17" s="22" t="s">
        <v>32</v>
      </c>
      <c r="C17" s="23" t="s">
        <v>33</v>
      </c>
      <c r="D17" s="24">
        <v>17250</v>
      </c>
      <c r="E17" s="25">
        <v>17547</v>
      </c>
      <c r="F17" s="25">
        <v>18395</v>
      </c>
      <c r="G17" s="25">
        <v>18169</v>
      </c>
      <c r="H17" s="26">
        <v>18139</v>
      </c>
      <c r="I17" s="27">
        <v>3109</v>
      </c>
      <c r="J17" s="25">
        <v>11938</v>
      </c>
      <c r="K17" s="28">
        <v>2203</v>
      </c>
      <c r="L17" s="24">
        <v>2505</v>
      </c>
      <c r="M17" s="25">
        <v>11156</v>
      </c>
      <c r="N17" s="28">
        <v>4478</v>
      </c>
      <c r="O17" s="241"/>
      <c r="P17" s="22" t="s">
        <v>32</v>
      </c>
      <c r="Q17" s="23" t="s">
        <v>33</v>
      </c>
      <c r="R17" s="80">
        <v>1065</v>
      </c>
      <c r="S17" s="81">
        <v>999</v>
      </c>
      <c r="T17" s="81">
        <v>919</v>
      </c>
      <c r="U17" s="82">
        <v>736</v>
      </c>
      <c r="V17" s="81">
        <v>541</v>
      </c>
      <c r="W17" s="81">
        <v>578</v>
      </c>
      <c r="X17" s="81">
        <v>712</v>
      </c>
      <c r="Y17" s="83">
        <v>775</v>
      </c>
      <c r="Z17" s="84">
        <v>4931</v>
      </c>
      <c r="AA17" s="82">
        <v>4745</v>
      </c>
      <c r="AB17" s="241"/>
      <c r="AD17" s="85">
        <v>0</v>
      </c>
      <c r="AE17" s="86">
        <v>1.37</v>
      </c>
      <c r="AF17" s="86">
        <v>0.17</v>
      </c>
      <c r="AG17" s="86">
        <v>2.73</v>
      </c>
      <c r="AH17" s="86">
        <v>0.9</v>
      </c>
      <c r="AI17" s="87">
        <v>0.01</v>
      </c>
      <c r="AJ17" s="88">
        <v>5.18</v>
      </c>
      <c r="AK17" s="80">
        <v>125</v>
      </c>
      <c r="AL17" s="84">
        <v>6</v>
      </c>
      <c r="AM17" s="84">
        <v>0</v>
      </c>
      <c r="AN17" s="81">
        <v>1851</v>
      </c>
      <c r="AO17" s="89">
        <v>1756</v>
      </c>
      <c r="AP17" s="90">
        <v>9820</v>
      </c>
      <c r="AR17" s="22" t="s">
        <v>32</v>
      </c>
      <c r="AS17" s="244" t="s">
        <v>344</v>
      </c>
      <c r="AT17" s="84">
        <v>191</v>
      </c>
      <c r="AU17" s="81">
        <v>175</v>
      </c>
      <c r="AV17" s="81">
        <v>130</v>
      </c>
      <c r="AW17" s="89">
        <v>100</v>
      </c>
      <c r="AX17" s="85">
        <v>41</v>
      </c>
      <c r="AY17" s="87">
        <v>59</v>
      </c>
      <c r="AZ17" s="90">
        <v>146</v>
      </c>
      <c r="BA17" s="130" t="s">
        <v>160</v>
      </c>
      <c r="BB17" s="131">
        <v>14</v>
      </c>
      <c r="BC17" s="132" t="s">
        <v>185</v>
      </c>
      <c r="BD17" s="82">
        <v>5</v>
      </c>
      <c r="BE17" s="133" t="s">
        <v>162</v>
      </c>
      <c r="BF17" s="82">
        <v>5</v>
      </c>
      <c r="BG17" s="134" t="s">
        <v>186</v>
      </c>
      <c r="BH17" s="241"/>
      <c r="BI17" s="374"/>
      <c r="BJ17" s="168" t="s">
        <v>253</v>
      </c>
      <c r="BK17" s="169">
        <v>39.320388349514559</v>
      </c>
      <c r="BL17" s="168" t="s">
        <v>258</v>
      </c>
      <c r="BM17" s="170">
        <v>27.427184466019416</v>
      </c>
      <c r="BN17" s="171" t="s">
        <v>252</v>
      </c>
      <c r="BO17" s="169">
        <v>26.21359223300971</v>
      </c>
      <c r="BP17" s="80">
        <v>23</v>
      </c>
      <c r="BQ17" s="81">
        <v>8</v>
      </c>
      <c r="BR17" s="81">
        <v>1</v>
      </c>
      <c r="BS17" s="82">
        <v>1</v>
      </c>
      <c r="BT17" s="90">
        <v>33</v>
      </c>
      <c r="BV17" s="22" t="s">
        <v>32</v>
      </c>
      <c r="BW17" s="23" t="s">
        <v>33</v>
      </c>
      <c r="BX17" s="80">
        <v>6</v>
      </c>
      <c r="BY17" s="254">
        <v>4</v>
      </c>
      <c r="BZ17" s="254">
        <v>4</v>
      </c>
      <c r="CA17" s="195">
        <v>5</v>
      </c>
      <c r="CB17" s="196">
        <v>60</v>
      </c>
      <c r="CC17" s="197">
        <v>151</v>
      </c>
      <c r="CD17" s="254">
        <v>134</v>
      </c>
      <c r="CE17" s="254">
        <v>87</v>
      </c>
      <c r="CF17" s="248">
        <v>33</v>
      </c>
      <c r="CG17" s="198">
        <v>1</v>
      </c>
      <c r="CH17" s="254">
        <v>0</v>
      </c>
      <c r="CI17" s="254">
        <v>0</v>
      </c>
      <c r="CJ17" s="248">
        <v>0</v>
      </c>
      <c r="CK17" s="241"/>
      <c r="CM17" s="80">
        <v>446</v>
      </c>
      <c r="CN17" s="81">
        <v>332</v>
      </c>
      <c r="CO17" s="81">
        <v>251</v>
      </c>
      <c r="CP17" s="83">
        <v>101</v>
      </c>
      <c r="CQ17" s="84">
        <v>7082</v>
      </c>
      <c r="CR17" s="81">
        <v>5979</v>
      </c>
      <c r="CS17" s="81">
        <v>5320</v>
      </c>
      <c r="CT17" s="82">
        <v>5570</v>
      </c>
      <c r="CU17" s="199">
        <v>18.243434058175655</v>
      </c>
      <c r="CV17" s="200">
        <v>22.261247700284329</v>
      </c>
      <c r="CW17" s="200">
        <v>17.335058214747736</v>
      </c>
      <c r="CX17" s="169">
        <v>17.648114901256733</v>
      </c>
      <c r="CZ17" s="22" t="s">
        <v>30</v>
      </c>
      <c r="DA17" s="23" t="s">
        <v>31</v>
      </c>
      <c r="DB17" s="222">
        <v>50.947899999999997</v>
      </c>
      <c r="DC17" s="229">
        <v>53.265799999999999</v>
      </c>
      <c r="DD17" s="229">
        <v>55.525199999999998</v>
      </c>
      <c r="DE17" s="230">
        <v>53.067799999999998</v>
      </c>
      <c r="DF17" s="84">
        <v>29.366589999999999</v>
      </c>
      <c r="DG17" s="81">
        <v>10.411289999999999</v>
      </c>
      <c r="DH17" s="81">
        <v>6.7945399999999996</v>
      </c>
      <c r="DI17" s="84">
        <v>10.18435</v>
      </c>
      <c r="DJ17" s="81">
        <v>5.9927900000000003</v>
      </c>
      <c r="DK17" s="82">
        <v>16.207360000000001</v>
      </c>
      <c r="DL17" s="89">
        <v>78.956919999999997</v>
      </c>
    </row>
    <row r="18" spans="1:116">
      <c r="B18" s="22"/>
      <c r="C18" s="23"/>
      <c r="D18" s="24"/>
      <c r="E18" s="25"/>
      <c r="F18" s="25"/>
      <c r="G18" s="25"/>
      <c r="H18" s="26"/>
      <c r="I18" s="27"/>
      <c r="J18" s="25"/>
      <c r="K18" s="28"/>
      <c r="L18" s="24"/>
      <c r="M18" s="25"/>
      <c r="N18" s="28"/>
      <c r="O18" s="242"/>
      <c r="P18" s="22"/>
      <c r="Q18" s="23"/>
      <c r="R18" s="80"/>
      <c r="S18" s="81"/>
      <c r="T18" s="81"/>
      <c r="U18" s="82"/>
      <c r="V18" s="81"/>
      <c r="W18" s="81"/>
      <c r="X18" s="81"/>
      <c r="Y18" s="83"/>
      <c r="Z18" s="84"/>
      <c r="AA18" s="82"/>
      <c r="AB18" s="242"/>
      <c r="AD18" s="85"/>
      <c r="AE18" s="86"/>
      <c r="AF18" s="86"/>
      <c r="AG18" s="86"/>
      <c r="AH18" s="86"/>
      <c r="AI18" s="87"/>
      <c r="AJ18" s="88"/>
      <c r="AK18" s="80"/>
      <c r="AL18" s="84"/>
      <c r="AM18" s="84"/>
      <c r="AN18" s="81"/>
      <c r="AO18" s="89"/>
      <c r="AP18" s="90"/>
      <c r="AR18" s="22"/>
      <c r="AS18" s="244"/>
      <c r="AT18" s="135"/>
      <c r="AU18" s="136"/>
      <c r="AV18" s="136"/>
      <c r="AW18" s="137"/>
      <c r="AX18" s="138"/>
      <c r="AY18" s="139"/>
      <c r="AZ18" s="140"/>
      <c r="BA18" s="141"/>
      <c r="BB18" s="142"/>
      <c r="BC18" s="143"/>
      <c r="BD18" s="144"/>
      <c r="BE18" s="145"/>
      <c r="BF18" s="144"/>
      <c r="BG18" s="146"/>
      <c r="BH18" s="242"/>
      <c r="BI18" s="374"/>
      <c r="BJ18" s="172"/>
      <c r="BK18" s="173"/>
      <c r="BL18" s="172"/>
      <c r="BM18" s="174"/>
      <c r="BN18" s="175"/>
      <c r="BO18" s="173"/>
      <c r="BP18" s="176"/>
      <c r="BQ18" s="136"/>
      <c r="BR18" s="136"/>
      <c r="BS18" s="144"/>
      <c r="BT18" s="140"/>
      <c r="BV18" s="22"/>
      <c r="BW18" s="23"/>
      <c r="BX18" s="176"/>
      <c r="BY18" s="201"/>
      <c r="BZ18" s="201"/>
      <c r="CA18" s="202"/>
      <c r="CB18" s="203"/>
      <c r="CC18" s="204"/>
      <c r="CD18" s="201"/>
      <c r="CE18" s="201"/>
      <c r="CF18" s="205"/>
      <c r="CG18" s="206"/>
      <c r="CH18" s="201"/>
      <c r="CI18" s="201"/>
      <c r="CJ18" s="205"/>
      <c r="CK18" s="242"/>
      <c r="CM18" s="176"/>
      <c r="CN18" s="136"/>
      <c r="CO18" s="136"/>
      <c r="CP18" s="207"/>
      <c r="CQ18" s="135"/>
      <c r="CR18" s="136"/>
      <c r="CS18" s="136"/>
      <c r="CT18" s="144"/>
      <c r="CU18" s="208"/>
      <c r="CV18" s="209"/>
      <c r="CW18" s="209"/>
      <c r="CX18" s="173"/>
      <c r="CZ18" s="22" t="s">
        <v>32</v>
      </c>
      <c r="DA18" s="23" t="s">
        <v>33</v>
      </c>
      <c r="DB18" s="222">
        <v>47.295400000000001</v>
      </c>
      <c r="DC18" s="229">
        <v>51.2104</v>
      </c>
      <c r="DD18" s="229">
        <v>52.5717</v>
      </c>
      <c r="DE18" s="230">
        <v>50.645699999999998</v>
      </c>
      <c r="DF18" s="84">
        <v>27.90804</v>
      </c>
      <c r="DG18" s="81">
        <v>10.479570000000001</v>
      </c>
      <c r="DH18" s="81">
        <v>6.9585499999999998</v>
      </c>
      <c r="DI18" s="84">
        <v>6.8078200000000004</v>
      </c>
      <c r="DJ18" s="81">
        <v>6.9195700000000002</v>
      </c>
      <c r="DK18" s="82">
        <v>12.85571</v>
      </c>
      <c r="DL18" s="89">
        <v>71.929259999999999</v>
      </c>
    </row>
    <row r="19" spans="1:116">
      <c r="A19" s="384"/>
      <c r="B19" s="15" t="s">
        <v>34</v>
      </c>
      <c r="C19" s="16" t="s">
        <v>35</v>
      </c>
      <c r="D19" s="17">
        <v>393645</v>
      </c>
      <c r="E19" s="18">
        <v>391637</v>
      </c>
      <c r="F19" s="18">
        <v>385021</v>
      </c>
      <c r="G19" s="18">
        <v>372399</v>
      </c>
      <c r="H19" s="19">
        <v>358439</v>
      </c>
      <c r="I19" s="20">
        <v>60871</v>
      </c>
      <c r="J19" s="18">
        <v>262493</v>
      </c>
      <c r="K19" s="21">
        <v>70243</v>
      </c>
      <c r="L19" s="17">
        <v>43505</v>
      </c>
      <c r="M19" s="18">
        <v>206014</v>
      </c>
      <c r="N19" s="21">
        <v>108920</v>
      </c>
      <c r="O19" s="240"/>
      <c r="P19" s="15" t="s">
        <v>34</v>
      </c>
      <c r="Q19" s="16" t="s">
        <v>35</v>
      </c>
      <c r="R19" s="71">
        <v>18215</v>
      </c>
      <c r="S19" s="72">
        <v>16197</v>
      </c>
      <c r="T19" s="72">
        <v>14550</v>
      </c>
      <c r="U19" s="61">
        <v>11915</v>
      </c>
      <c r="V19" s="72">
        <v>16337</v>
      </c>
      <c r="W19" s="72">
        <v>18135</v>
      </c>
      <c r="X19" s="72">
        <v>20157</v>
      </c>
      <c r="Y19" s="73">
        <v>20993</v>
      </c>
      <c r="Z19" s="60">
        <v>57533</v>
      </c>
      <c r="AA19" s="61">
        <v>62663</v>
      </c>
      <c r="AB19" s="240"/>
      <c r="AC19" s="384"/>
      <c r="AD19" s="74">
        <v>979.75</v>
      </c>
      <c r="AE19" s="75">
        <v>167.98</v>
      </c>
      <c r="AF19" s="75">
        <v>77.509999999999991</v>
      </c>
      <c r="AG19" s="75">
        <v>86.890000000000015</v>
      </c>
      <c r="AH19" s="75">
        <v>58.39</v>
      </c>
      <c r="AI19" s="76">
        <v>62.419999999999995</v>
      </c>
      <c r="AJ19" s="77">
        <v>1432.9399999999998</v>
      </c>
      <c r="AK19" s="71">
        <v>5468</v>
      </c>
      <c r="AL19" s="60">
        <v>132</v>
      </c>
      <c r="AM19" s="60">
        <v>39</v>
      </c>
      <c r="AN19" s="72">
        <v>51745</v>
      </c>
      <c r="AO19" s="78">
        <v>27187</v>
      </c>
      <c r="AP19" s="79">
        <v>186200</v>
      </c>
      <c r="AR19" s="15" t="s">
        <v>34</v>
      </c>
      <c r="AS19" s="243" t="s">
        <v>35</v>
      </c>
      <c r="AT19" s="60">
        <v>18832</v>
      </c>
      <c r="AU19" s="72">
        <v>15418</v>
      </c>
      <c r="AV19" s="72">
        <v>12434</v>
      </c>
      <c r="AW19" s="78">
        <v>9412</v>
      </c>
      <c r="AX19" s="74">
        <v>46.058223544411391</v>
      </c>
      <c r="AY19" s="76">
        <v>53.941776455588609</v>
      </c>
      <c r="AZ19" s="79">
        <v>35463</v>
      </c>
      <c r="BA19" s="124" t="s">
        <v>160</v>
      </c>
      <c r="BB19" s="147">
        <v>527</v>
      </c>
      <c r="BC19" s="126" t="s">
        <v>185</v>
      </c>
      <c r="BD19" s="61">
        <v>200</v>
      </c>
      <c r="BE19" s="128" t="s">
        <v>187</v>
      </c>
      <c r="BF19" s="61">
        <v>179</v>
      </c>
      <c r="BG19" s="129" t="s">
        <v>188</v>
      </c>
      <c r="BH19" s="240"/>
      <c r="BI19" s="384"/>
      <c r="BJ19" s="164" t="s">
        <v>257</v>
      </c>
      <c r="BK19" s="165">
        <v>13.895580661239409</v>
      </c>
      <c r="BL19" s="164" t="s">
        <v>249</v>
      </c>
      <c r="BM19" s="166">
        <v>13.660907127429805</v>
      </c>
      <c r="BN19" s="167" t="s">
        <v>250</v>
      </c>
      <c r="BO19" s="165">
        <v>11.164645289915269</v>
      </c>
      <c r="BP19" s="71">
        <v>1280</v>
      </c>
      <c r="BQ19" s="72">
        <v>601</v>
      </c>
      <c r="BR19" s="72">
        <v>114</v>
      </c>
      <c r="BS19" s="61">
        <v>92</v>
      </c>
      <c r="BT19" s="79">
        <v>2087</v>
      </c>
      <c r="BV19" s="15" t="s">
        <v>34</v>
      </c>
      <c r="BW19" s="16" t="s">
        <v>35</v>
      </c>
      <c r="BX19" s="71">
        <v>137</v>
      </c>
      <c r="BY19" s="187">
        <v>139</v>
      </c>
      <c r="BZ19" s="187">
        <v>139</v>
      </c>
      <c r="CA19" s="188">
        <v>97</v>
      </c>
      <c r="CB19" s="189">
        <v>2822</v>
      </c>
      <c r="CC19" s="190">
        <v>2453</v>
      </c>
      <c r="CD19" s="187">
        <v>1975</v>
      </c>
      <c r="CE19" s="187">
        <v>1227</v>
      </c>
      <c r="CF19" s="191">
        <v>491</v>
      </c>
      <c r="CG19" s="192">
        <v>26</v>
      </c>
      <c r="CH19" s="187">
        <v>22</v>
      </c>
      <c r="CI19" s="187">
        <v>22</v>
      </c>
      <c r="CJ19" s="191">
        <v>9</v>
      </c>
      <c r="CK19" s="240"/>
      <c r="CL19" s="384"/>
      <c r="CM19" s="71">
        <v>6640</v>
      </c>
      <c r="CN19" s="72">
        <v>4449</v>
      </c>
      <c r="CO19" s="72">
        <v>3424</v>
      </c>
      <c r="CP19" s="73">
        <v>1724</v>
      </c>
      <c r="CQ19" s="60">
        <v>147814</v>
      </c>
      <c r="CR19" s="72">
        <v>128649</v>
      </c>
      <c r="CS19" s="72">
        <v>117572</v>
      </c>
      <c r="CT19" s="61">
        <v>110973</v>
      </c>
      <c r="CU19" s="193">
        <v>18.601756261247242</v>
      </c>
      <c r="CV19" s="194">
        <v>22.35989117761368</v>
      </c>
      <c r="CW19" s="194">
        <v>20.061749396114724</v>
      </c>
      <c r="CX19" s="165">
        <v>16.096338175489851</v>
      </c>
      <c r="CZ19" s="22"/>
      <c r="DA19" s="23"/>
      <c r="DB19" s="222"/>
      <c r="DC19" s="229"/>
      <c r="DD19" s="229"/>
      <c r="DE19" s="230"/>
      <c r="DF19" s="84"/>
      <c r="DG19" s="81"/>
      <c r="DH19" s="81"/>
      <c r="DI19" s="84"/>
      <c r="DJ19" s="81"/>
      <c r="DK19" s="82"/>
      <c r="DL19" s="89"/>
    </row>
    <row r="20" spans="1:116">
      <c r="B20" s="22" t="s">
        <v>36</v>
      </c>
      <c r="C20" s="23" t="s">
        <v>37</v>
      </c>
      <c r="D20" s="24">
        <v>161827</v>
      </c>
      <c r="E20" s="25">
        <v>162070</v>
      </c>
      <c r="F20" s="25">
        <v>161160</v>
      </c>
      <c r="G20" s="25">
        <v>159879</v>
      </c>
      <c r="H20" s="26">
        <v>158286</v>
      </c>
      <c r="I20" s="27">
        <v>24704</v>
      </c>
      <c r="J20" s="25">
        <v>108852</v>
      </c>
      <c r="K20" s="28">
        <v>28252</v>
      </c>
      <c r="L20" s="24">
        <v>20388</v>
      </c>
      <c r="M20" s="25">
        <v>94160</v>
      </c>
      <c r="N20" s="28">
        <v>43738</v>
      </c>
      <c r="O20" s="241"/>
      <c r="P20" s="22" t="s">
        <v>36</v>
      </c>
      <c r="Q20" s="23" t="s">
        <v>37</v>
      </c>
      <c r="R20" s="80">
        <v>8370</v>
      </c>
      <c r="S20" s="81">
        <v>7446</v>
      </c>
      <c r="T20" s="81">
        <v>7069</v>
      </c>
      <c r="U20" s="82">
        <v>6287</v>
      </c>
      <c r="V20" s="81">
        <v>6363</v>
      </c>
      <c r="W20" s="81">
        <v>7213</v>
      </c>
      <c r="X20" s="81">
        <v>8122</v>
      </c>
      <c r="Y20" s="83">
        <v>8436</v>
      </c>
      <c r="Z20" s="84">
        <v>29186</v>
      </c>
      <c r="AA20" s="82">
        <v>28565</v>
      </c>
      <c r="AB20" s="241"/>
      <c r="AD20" s="85">
        <v>108.37</v>
      </c>
      <c r="AE20" s="86">
        <v>28.05</v>
      </c>
      <c r="AF20" s="86">
        <v>10.6</v>
      </c>
      <c r="AG20" s="86">
        <v>27.8</v>
      </c>
      <c r="AH20" s="86">
        <v>13.33</v>
      </c>
      <c r="AI20" s="87">
        <v>18.420000000000002</v>
      </c>
      <c r="AJ20" s="88">
        <v>206.57</v>
      </c>
      <c r="AK20" s="80">
        <v>1040</v>
      </c>
      <c r="AL20" s="84">
        <v>24</v>
      </c>
      <c r="AM20" s="84">
        <v>20</v>
      </c>
      <c r="AN20" s="81">
        <v>21661</v>
      </c>
      <c r="AO20" s="89">
        <v>12429</v>
      </c>
      <c r="AP20" s="90">
        <v>81526</v>
      </c>
      <c r="AR20" s="22" t="s">
        <v>36</v>
      </c>
      <c r="AS20" s="244" t="s">
        <v>345</v>
      </c>
      <c r="AT20" s="84">
        <v>4426</v>
      </c>
      <c r="AU20" s="81">
        <v>3654</v>
      </c>
      <c r="AV20" s="81">
        <v>2923</v>
      </c>
      <c r="AW20" s="89">
        <v>2162</v>
      </c>
      <c r="AX20" s="85">
        <v>50.740055504162818</v>
      </c>
      <c r="AY20" s="87">
        <v>49.259944495837189</v>
      </c>
      <c r="AZ20" s="90">
        <v>6890</v>
      </c>
      <c r="BA20" s="130" t="s">
        <v>162</v>
      </c>
      <c r="BB20" s="131">
        <v>27</v>
      </c>
      <c r="BC20" s="132" t="s">
        <v>169</v>
      </c>
      <c r="BD20" s="82">
        <v>27</v>
      </c>
      <c r="BE20" s="133" t="s">
        <v>185</v>
      </c>
      <c r="BF20" s="82">
        <v>25</v>
      </c>
      <c r="BG20" s="134" t="s">
        <v>189</v>
      </c>
      <c r="BH20" s="241"/>
      <c r="BI20" s="374"/>
      <c r="BJ20" s="168" t="s">
        <v>257</v>
      </c>
      <c r="BK20" s="169">
        <v>27.270754205100378</v>
      </c>
      <c r="BL20" s="168" t="s">
        <v>248</v>
      </c>
      <c r="BM20" s="170">
        <v>10.575149213239284</v>
      </c>
      <c r="BN20" s="171" t="s">
        <v>256</v>
      </c>
      <c r="BO20" s="169">
        <v>10.141074335322843</v>
      </c>
      <c r="BP20" s="80">
        <v>485</v>
      </c>
      <c r="BQ20" s="81">
        <v>192</v>
      </c>
      <c r="BR20" s="81">
        <v>40</v>
      </c>
      <c r="BS20" s="82">
        <v>33</v>
      </c>
      <c r="BT20" s="90">
        <v>750</v>
      </c>
      <c r="BV20" s="22" t="s">
        <v>36</v>
      </c>
      <c r="BW20" s="23" t="s">
        <v>37</v>
      </c>
      <c r="BX20" s="80">
        <v>38</v>
      </c>
      <c r="BY20" s="254">
        <v>59</v>
      </c>
      <c r="BZ20" s="254">
        <v>62</v>
      </c>
      <c r="CA20" s="195">
        <v>34</v>
      </c>
      <c r="CB20" s="196">
        <v>625</v>
      </c>
      <c r="CC20" s="197">
        <v>1266</v>
      </c>
      <c r="CD20" s="254">
        <v>973</v>
      </c>
      <c r="CE20" s="254">
        <v>647</v>
      </c>
      <c r="CF20" s="248">
        <v>245</v>
      </c>
      <c r="CG20" s="198">
        <v>9</v>
      </c>
      <c r="CH20" s="254">
        <v>8</v>
      </c>
      <c r="CI20" s="254">
        <v>15</v>
      </c>
      <c r="CJ20" s="248">
        <v>0</v>
      </c>
      <c r="CK20" s="241"/>
      <c r="CM20" s="80">
        <v>3467</v>
      </c>
      <c r="CN20" s="81">
        <v>2313</v>
      </c>
      <c r="CO20" s="81">
        <v>1778</v>
      </c>
      <c r="CP20" s="83">
        <v>939</v>
      </c>
      <c r="CQ20" s="84">
        <v>75961</v>
      </c>
      <c r="CR20" s="81">
        <v>63694</v>
      </c>
      <c r="CS20" s="81">
        <v>54767</v>
      </c>
      <c r="CT20" s="82">
        <v>51086</v>
      </c>
      <c r="CU20" s="199">
        <v>15.618541093455852</v>
      </c>
      <c r="CV20" s="200">
        <v>21.34423964580651</v>
      </c>
      <c r="CW20" s="200">
        <v>21.436266364781712</v>
      </c>
      <c r="CX20" s="169">
        <v>18.454431569057313</v>
      </c>
      <c r="CY20" s="384"/>
      <c r="CZ20" s="15" t="s">
        <v>34</v>
      </c>
      <c r="DA20" s="16" t="s">
        <v>35</v>
      </c>
      <c r="DB20" s="226" t="s">
        <v>303</v>
      </c>
      <c r="DC20" s="227" t="s">
        <v>303</v>
      </c>
      <c r="DD20" s="227" t="s">
        <v>303</v>
      </c>
      <c r="DE20" s="228" t="s">
        <v>303</v>
      </c>
      <c r="DF20" s="60">
        <v>553.26969000000008</v>
      </c>
      <c r="DG20" s="72">
        <v>241.89143999999999</v>
      </c>
      <c r="DH20" s="72">
        <v>154.29973999999999</v>
      </c>
      <c r="DI20" s="60">
        <v>194.79742000000002</v>
      </c>
      <c r="DJ20" s="72">
        <v>141.41564</v>
      </c>
      <c r="DK20" s="61">
        <v>333.70274999999998</v>
      </c>
      <c r="DL20" s="78">
        <v>1619.3766799999999</v>
      </c>
    </row>
    <row r="21" spans="1:116">
      <c r="B21" s="22" t="s">
        <v>38</v>
      </c>
      <c r="C21" s="23" t="s">
        <v>39</v>
      </c>
      <c r="D21" s="24">
        <v>41204</v>
      </c>
      <c r="E21" s="25">
        <v>39453</v>
      </c>
      <c r="F21" s="25">
        <v>37941</v>
      </c>
      <c r="G21" s="25">
        <v>35206</v>
      </c>
      <c r="H21" s="26">
        <v>32735</v>
      </c>
      <c r="I21" s="27">
        <v>6512</v>
      </c>
      <c r="J21" s="25">
        <v>27423</v>
      </c>
      <c r="K21" s="28">
        <v>7262</v>
      </c>
      <c r="L21" s="24">
        <v>3272</v>
      </c>
      <c r="M21" s="25">
        <v>18201</v>
      </c>
      <c r="N21" s="28">
        <v>11262</v>
      </c>
      <c r="O21" s="241"/>
      <c r="P21" s="22" t="s">
        <v>38</v>
      </c>
      <c r="Q21" s="23" t="s">
        <v>39</v>
      </c>
      <c r="R21" s="80">
        <v>1509</v>
      </c>
      <c r="S21" s="81">
        <v>1267</v>
      </c>
      <c r="T21" s="81">
        <v>1073</v>
      </c>
      <c r="U21" s="82">
        <v>770</v>
      </c>
      <c r="V21" s="81">
        <v>1778</v>
      </c>
      <c r="W21" s="81">
        <v>1977</v>
      </c>
      <c r="X21" s="81">
        <v>2138</v>
      </c>
      <c r="Y21" s="83">
        <v>2174</v>
      </c>
      <c r="Z21" s="84">
        <v>4000</v>
      </c>
      <c r="AA21" s="82">
        <v>5343</v>
      </c>
      <c r="AB21" s="241"/>
      <c r="AD21" s="85">
        <v>30.23</v>
      </c>
      <c r="AE21" s="86">
        <v>36.47</v>
      </c>
      <c r="AF21" s="86">
        <v>16.8</v>
      </c>
      <c r="AG21" s="86">
        <v>10.9</v>
      </c>
      <c r="AH21" s="86">
        <v>9.56</v>
      </c>
      <c r="AI21" s="87">
        <v>8.07</v>
      </c>
      <c r="AJ21" s="88">
        <v>112.03</v>
      </c>
      <c r="AK21" s="80">
        <v>1185</v>
      </c>
      <c r="AL21" s="84">
        <v>8</v>
      </c>
      <c r="AM21" s="84">
        <v>4</v>
      </c>
      <c r="AN21" s="81">
        <v>5133</v>
      </c>
      <c r="AO21" s="89">
        <v>2736</v>
      </c>
      <c r="AP21" s="90">
        <v>18094</v>
      </c>
      <c r="AR21" s="22" t="s">
        <v>38</v>
      </c>
      <c r="AS21" s="244" t="s">
        <v>346</v>
      </c>
      <c r="AT21" s="84">
        <v>2753</v>
      </c>
      <c r="AU21" s="81">
        <v>2069</v>
      </c>
      <c r="AV21" s="81">
        <v>1732</v>
      </c>
      <c r="AW21" s="89">
        <v>1479</v>
      </c>
      <c r="AX21" s="85">
        <v>35.226504394861394</v>
      </c>
      <c r="AY21" s="87">
        <v>64.773495605138606</v>
      </c>
      <c r="AZ21" s="90">
        <v>8980</v>
      </c>
      <c r="BA21" s="130" t="s">
        <v>190</v>
      </c>
      <c r="BB21" s="131">
        <v>174</v>
      </c>
      <c r="BC21" s="132" t="s">
        <v>160</v>
      </c>
      <c r="BD21" s="82">
        <v>98</v>
      </c>
      <c r="BE21" s="133" t="s">
        <v>161</v>
      </c>
      <c r="BF21" s="82">
        <v>60</v>
      </c>
      <c r="BG21" s="134" t="s">
        <v>191</v>
      </c>
      <c r="BH21" s="241"/>
      <c r="BI21" s="374"/>
      <c r="BJ21" s="168" t="s">
        <v>250</v>
      </c>
      <c r="BK21" s="169">
        <v>19.790480528353449</v>
      </c>
      <c r="BL21" s="168" t="s">
        <v>254</v>
      </c>
      <c r="BM21" s="170">
        <v>14.939649282623549</v>
      </c>
      <c r="BN21" s="171" t="s">
        <v>248</v>
      </c>
      <c r="BO21" s="169">
        <v>12.502846731951719</v>
      </c>
      <c r="BP21" s="80">
        <v>158</v>
      </c>
      <c r="BQ21" s="81">
        <v>95</v>
      </c>
      <c r="BR21" s="81">
        <v>15</v>
      </c>
      <c r="BS21" s="82">
        <v>4</v>
      </c>
      <c r="BT21" s="90">
        <v>272</v>
      </c>
      <c r="BV21" s="22" t="s">
        <v>38</v>
      </c>
      <c r="BW21" s="23" t="s">
        <v>39</v>
      </c>
      <c r="BX21" s="80">
        <v>29</v>
      </c>
      <c r="BY21" s="254">
        <v>17</v>
      </c>
      <c r="BZ21" s="254">
        <v>15</v>
      </c>
      <c r="CA21" s="195">
        <v>15</v>
      </c>
      <c r="CB21" s="196">
        <v>353</v>
      </c>
      <c r="CC21" s="197">
        <v>244</v>
      </c>
      <c r="CD21" s="254">
        <v>184</v>
      </c>
      <c r="CE21" s="254">
        <v>114</v>
      </c>
      <c r="CF21" s="248">
        <v>62</v>
      </c>
      <c r="CG21" s="198">
        <v>3</v>
      </c>
      <c r="CH21" s="254">
        <v>1</v>
      </c>
      <c r="CI21" s="254">
        <v>3</v>
      </c>
      <c r="CJ21" s="248">
        <v>4</v>
      </c>
      <c r="CK21" s="241"/>
      <c r="CM21" s="80">
        <v>799</v>
      </c>
      <c r="CN21" s="81">
        <v>387</v>
      </c>
      <c r="CO21" s="81">
        <v>301</v>
      </c>
      <c r="CP21" s="83">
        <v>158</v>
      </c>
      <c r="CQ21" s="84">
        <v>10134</v>
      </c>
      <c r="CR21" s="81">
        <v>9808</v>
      </c>
      <c r="CS21" s="81">
        <v>10155</v>
      </c>
      <c r="CT21" s="82">
        <v>9155</v>
      </c>
      <c r="CU21" s="199">
        <v>23.564239194789817</v>
      </c>
      <c r="CV21" s="200">
        <v>26.590538336052198</v>
      </c>
      <c r="CW21" s="200">
        <v>21.329394387001479</v>
      </c>
      <c r="CX21" s="169">
        <v>16.113174568494649</v>
      </c>
      <c r="CZ21" s="22" t="s">
        <v>36</v>
      </c>
      <c r="DA21" s="23" t="s">
        <v>37</v>
      </c>
      <c r="DB21" s="222">
        <v>46.505200000000002</v>
      </c>
      <c r="DC21" s="229">
        <v>48.471899999999998</v>
      </c>
      <c r="DD21" s="229">
        <v>53.383200000000002</v>
      </c>
      <c r="DE21" s="230">
        <v>50.849600000000002</v>
      </c>
      <c r="DF21" s="84">
        <v>256.23136</v>
      </c>
      <c r="DG21" s="81">
        <v>75.845849999999999</v>
      </c>
      <c r="DH21" s="81">
        <v>64.372060000000005</v>
      </c>
      <c r="DI21" s="84">
        <v>76.445980000000006</v>
      </c>
      <c r="DJ21" s="81">
        <v>58.864049999999999</v>
      </c>
      <c r="DK21" s="82">
        <v>111.89278</v>
      </c>
      <c r="DL21" s="89">
        <v>643.65207999999996</v>
      </c>
    </row>
    <row r="22" spans="1:116">
      <c r="B22" s="22" t="s">
        <v>40</v>
      </c>
      <c r="C22" s="23" t="s">
        <v>41</v>
      </c>
      <c r="D22" s="24">
        <v>33256</v>
      </c>
      <c r="E22" s="25">
        <v>32550</v>
      </c>
      <c r="F22" s="25">
        <v>31332</v>
      </c>
      <c r="G22" s="25">
        <v>29029</v>
      </c>
      <c r="H22" s="26">
        <v>26882</v>
      </c>
      <c r="I22" s="27">
        <v>5152</v>
      </c>
      <c r="J22" s="25">
        <v>21990</v>
      </c>
      <c r="K22" s="28">
        <v>6114</v>
      </c>
      <c r="L22" s="24">
        <v>2849</v>
      </c>
      <c r="M22" s="25">
        <v>14853</v>
      </c>
      <c r="N22" s="28">
        <v>9180</v>
      </c>
      <c r="O22" s="241"/>
      <c r="P22" s="22" t="s">
        <v>40</v>
      </c>
      <c r="Q22" s="23" t="s">
        <v>41</v>
      </c>
      <c r="R22" s="80">
        <v>1370</v>
      </c>
      <c r="S22" s="81">
        <v>1221</v>
      </c>
      <c r="T22" s="81">
        <v>992</v>
      </c>
      <c r="U22" s="82">
        <v>675</v>
      </c>
      <c r="V22" s="81">
        <v>1467</v>
      </c>
      <c r="W22" s="81">
        <v>1653</v>
      </c>
      <c r="X22" s="81">
        <v>1772</v>
      </c>
      <c r="Y22" s="83">
        <v>1854</v>
      </c>
      <c r="Z22" s="84">
        <v>3359</v>
      </c>
      <c r="AA22" s="82">
        <v>4688</v>
      </c>
      <c r="AB22" s="241"/>
      <c r="AD22" s="85">
        <v>18.239999999999998</v>
      </c>
      <c r="AE22" s="86">
        <v>25.62</v>
      </c>
      <c r="AF22" s="86">
        <v>8.06</v>
      </c>
      <c r="AG22" s="86">
        <v>8.89</v>
      </c>
      <c r="AH22" s="86">
        <v>7.05</v>
      </c>
      <c r="AI22" s="87">
        <v>4.43</v>
      </c>
      <c r="AJ22" s="88">
        <v>72.290000000000006</v>
      </c>
      <c r="AK22" s="80">
        <v>452</v>
      </c>
      <c r="AL22" s="84">
        <v>3</v>
      </c>
      <c r="AM22" s="84">
        <v>1</v>
      </c>
      <c r="AN22" s="81">
        <v>3885</v>
      </c>
      <c r="AO22" s="89">
        <v>2242</v>
      </c>
      <c r="AP22" s="90">
        <v>13762</v>
      </c>
      <c r="AR22" s="22" t="s">
        <v>40</v>
      </c>
      <c r="AS22" s="244" t="s">
        <v>41</v>
      </c>
      <c r="AT22" s="84">
        <v>2021</v>
      </c>
      <c r="AU22" s="81">
        <v>1489</v>
      </c>
      <c r="AV22" s="81">
        <v>1131</v>
      </c>
      <c r="AW22" s="89">
        <v>809</v>
      </c>
      <c r="AX22" s="85">
        <v>53.152039555006183</v>
      </c>
      <c r="AY22" s="87">
        <v>46.847960444993817</v>
      </c>
      <c r="AZ22" s="90">
        <v>5480</v>
      </c>
      <c r="BA22" s="130" t="s">
        <v>192</v>
      </c>
      <c r="BB22" s="131">
        <v>22</v>
      </c>
      <c r="BC22" s="132" t="s">
        <v>161</v>
      </c>
      <c r="BD22" s="82">
        <v>19</v>
      </c>
      <c r="BE22" s="133" t="s">
        <v>160</v>
      </c>
      <c r="BF22" s="82">
        <v>18</v>
      </c>
      <c r="BG22" s="134" t="s">
        <v>193</v>
      </c>
      <c r="BH22" s="241"/>
      <c r="BI22" s="374"/>
      <c r="BJ22" s="168" t="s">
        <v>248</v>
      </c>
      <c r="BK22" s="169">
        <v>16.643589033508725</v>
      </c>
      <c r="BL22" s="168" t="s">
        <v>254</v>
      </c>
      <c r="BM22" s="170">
        <v>14.095818332871781</v>
      </c>
      <c r="BN22" s="171" t="s">
        <v>249</v>
      </c>
      <c r="BO22" s="169">
        <v>12.738853503184714</v>
      </c>
      <c r="BP22" s="80">
        <v>95</v>
      </c>
      <c r="BQ22" s="81">
        <v>60</v>
      </c>
      <c r="BR22" s="81">
        <v>6</v>
      </c>
      <c r="BS22" s="82">
        <v>7</v>
      </c>
      <c r="BT22" s="90">
        <v>168</v>
      </c>
      <c r="BV22" s="22" t="s">
        <v>40</v>
      </c>
      <c r="BW22" s="23" t="s">
        <v>41</v>
      </c>
      <c r="BX22" s="80">
        <v>11</v>
      </c>
      <c r="BY22" s="254">
        <v>8</v>
      </c>
      <c r="BZ22" s="254">
        <v>5</v>
      </c>
      <c r="CA22" s="195">
        <v>10</v>
      </c>
      <c r="CB22" s="196">
        <v>280</v>
      </c>
      <c r="CC22" s="197">
        <v>154</v>
      </c>
      <c r="CD22" s="254">
        <v>137</v>
      </c>
      <c r="CE22" s="254">
        <v>78</v>
      </c>
      <c r="CF22" s="248">
        <v>23</v>
      </c>
      <c r="CG22" s="198">
        <v>3</v>
      </c>
      <c r="CH22" s="254">
        <v>0</v>
      </c>
      <c r="CI22" s="254">
        <v>2</v>
      </c>
      <c r="CJ22" s="248">
        <v>2</v>
      </c>
      <c r="CK22" s="241"/>
      <c r="CM22" s="80">
        <v>432</v>
      </c>
      <c r="CN22" s="81">
        <v>352</v>
      </c>
      <c r="CO22" s="81">
        <v>261</v>
      </c>
      <c r="CP22" s="83">
        <v>111</v>
      </c>
      <c r="CQ22" s="84">
        <v>14868</v>
      </c>
      <c r="CR22" s="81">
        <v>11635</v>
      </c>
      <c r="CS22" s="81">
        <v>9931</v>
      </c>
      <c r="CT22" s="82">
        <v>8774</v>
      </c>
      <c r="CU22" s="199">
        <v>15.529997309658327</v>
      </c>
      <c r="CV22" s="200">
        <v>20.068758057584873</v>
      </c>
      <c r="CW22" s="200">
        <v>17.269157184573558</v>
      </c>
      <c r="CX22" s="169">
        <v>11.705037611123775</v>
      </c>
      <c r="CZ22" s="22" t="s">
        <v>38</v>
      </c>
      <c r="DA22" s="23" t="s">
        <v>39</v>
      </c>
      <c r="DB22" s="222">
        <v>52.493899999999996</v>
      </c>
      <c r="DC22" s="229">
        <v>53.726799999999997</v>
      </c>
      <c r="DD22" s="229">
        <v>55.883400000000002</v>
      </c>
      <c r="DE22" s="230">
        <v>55.543100000000003</v>
      </c>
      <c r="DF22" s="84">
        <v>53.151859999999999</v>
      </c>
      <c r="DG22" s="81">
        <v>20.977260000000001</v>
      </c>
      <c r="DH22" s="81">
        <v>18.595269999999999</v>
      </c>
      <c r="DI22" s="84">
        <v>29.824780000000001</v>
      </c>
      <c r="DJ22" s="81">
        <v>17.791609999999999</v>
      </c>
      <c r="DK22" s="82">
        <v>39.155230000000003</v>
      </c>
      <c r="DL22" s="89">
        <v>179.49601000000001</v>
      </c>
    </row>
    <row r="23" spans="1:116">
      <c r="B23" s="29" t="s">
        <v>42</v>
      </c>
      <c r="C23" s="30" t="s">
        <v>43</v>
      </c>
      <c r="D23" s="24">
        <v>28935</v>
      </c>
      <c r="E23" s="25">
        <v>28895</v>
      </c>
      <c r="F23" s="25">
        <v>28505</v>
      </c>
      <c r="G23" s="25">
        <v>27556</v>
      </c>
      <c r="H23" s="26">
        <v>26402</v>
      </c>
      <c r="I23" s="27">
        <v>4377</v>
      </c>
      <c r="J23" s="25">
        <v>19405</v>
      </c>
      <c r="K23" s="28">
        <v>5153</v>
      </c>
      <c r="L23" s="24">
        <v>3277</v>
      </c>
      <c r="M23" s="25">
        <v>14841</v>
      </c>
      <c r="N23" s="28">
        <v>8284</v>
      </c>
      <c r="O23" s="241"/>
      <c r="P23" s="29" t="s">
        <v>42</v>
      </c>
      <c r="Q23" s="30" t="s">
        <v>43</v>
      </c>
      <c r="R23" s="80">
        <v>1326</v>
      </c>
      <c r="S23" s="81">
        <v>1216</v>
      </c>
      <c r="T23" s="81">
        <v>1032</v>
      </c>
      <c r="U23" s="82">
        <v>815</v>
      </c>
      <c r="V23" s="81">
        <v>1213</v>
      </c>
      <c r="W23" s="81">
        <v>1312</v>
      </c>
      <c r="X23" s="81">
        <v>1302</v>
      </c>
      <c r="Y23" s="83">
        <v>1486</v>
      </c>
      <c r="Z23" s="84">
        <v>4389</v>
      </c>
      <c r="AA23" s="82">
        <v>4736</v>
      </c>
      <c r="AB23" s="241"/>
      <c r="AD23" s="85">
        <v>32.51</v>
      </c>
      <c r="AE23" s="86">
        <v>10.16</v>
      </c>
      <c r="AF23" s="86">
        <v>1.96</v>
      </c>
      <c r="AG23" s="86">
        <v>7.52</v>
      </c>
      <c r="AH23" s="86">
        <v>3.01</v>
      </c>
      <c r="AI23" s="87">
        <v>1.93</v>
      </c>
      <c r="AJ23" s="88">
        <v>57.09</v>
      </c>
      <c r="AK23" s="80">
        <v>302</v>
      </c>
      <c r="AL23" s="84">
        <v>2</v>
      </c>
      <c r="AM23" s="84">
        <v>0</v>
      </c>
      <c r="AN23" s="81">
        <v>4569</v>
      </c>
      <c r="AO23" s="89">
        <v>1707</v>
      </c>
      <c r="AP23" s="90">
        <v>13297</v>
      </c>
      <c r="AR23" s="29" t="s">
        <v>42</v>
      </c>
      <c r="AS23" s="245" t="s">
        <v>347</v>
      </c>
      <c r="AT23" s="84">
        <v>1307</v>
      </c>
      <c r="AU23" s="81">
        <v>1010</v>
      </c>
      <c r="AV23" s="81">
        <v>754</v>
      </c>
      <c r="AW23" s="89">
        <v>515</v>
      </c>
      <c r="AX23" s="85">
        <v>38.058252427184463</v>
      </c>
      <c r="AY23" s="87">
        <v>61.94174757281553</v>
      </c>
      <c r="AZ23" s="90">
        <v>1650</v>
      </c>
      <c r="BA23" s="130" t="s">
        <v>185</v>
      </c>
      <c r="BB23" s="131">
        <v>28</v>
      </c>
      <c r="BC23" s="132" t="s">
        <v>183</v>
      </c>
      <c r="BD23" s="82">
        <v>23</v>
      </c>
      <c r="BE23" s="133" t="s">
        <v>174</v>
      </c>
      <c r="BF23" s="82">
        <v>10</v>
      </c>
      <c r="BG23" s="134" t="s">
        <v>194</v>
      </c>
      <c r="BH23" s="241"/>
      <c r="BI23" s="374"/>
      <c r="BJ23" s="168" t="s">
        <v>249</v>
      </c>
      <c r="BK23" s="169">
        <v>22.612958226768967</v>
      </c>
      <c r="BL23" s="168" t="s">
        <v>254</v>
      </c>
      <c r="BM23" s="170">
        <v>20.460358056265985</v>
      </c>
      <c r="BN23" s="171" t="s">
        <v>250</v>
      </c>
      <c r="BO23" s="169">
        <v>14.620630861040068</v>
      </c>
      <c r="BP23" s="80">
        <v>84</v>
      </c>
      <c r="BQ23" s="81">
        <v>53</v>
      </c>
      <c r="BR23" s="81">
        <v>16</v>
      </c>
      <c r="BS23" s="82">
        <v>10</v>
      </c>
      <c r="BT23" s="90">
        <v>163</v>
      </c>
      <c r="BV23" s="29" t="s">
        <v>42</v>
      </c>
      <c r="BW23" s="30" t="s">
        <v>43</v>
      </c>
      <c r="BX23" s="80">
        <v>6</v>
      </c>
      <c r="BY23" s="254">
        <v>10</v>
      </c>
      <c r="BZ23" s="254">
        <v>9</v>
      </c>
      <c r="CA23" s="195">
        <v>3</v>
      </c>
      <c r="CB23" s="196">
        <v>246</v>
      </c>
      <c r="CC23" s="197">
        <v>109</v>
      </c>
      <c r="CD23" s="254">
        <v>114</v>
      </c>
      <c r="CE23" s="254">
        <v>49</v>
      </c>
      <c r="CF23" s="248">
        <v>22</v>
      </c>
      <c r="CG23" s="198">
        <v>1</v>
      </c>
      <c r="CH23" s="254">
        <v>1</v>
      </c>
      <c r="CI23" s="254">
        <v>1</v>
      </c>
      <c r="CJ23" s="248">
        <v>1</v>
      </c>
      <c r="CK23" s="241"/>
      <c r="CM23" s="80">
        <v>422</v>
      </c>
      <c r="CN23" s="81">
        <v>268</v>
      </c>
      <c r="CO23" s="81">
        <v>267</v>
      </c>
      <c r="CP23" s="83">
        <v>97</v>
      </c>
      <c r="CQ23" s="84">
        <v>11583</v>
      </c>
      <c r="CR23" s="81">
        <v>8964</v>
      </c>
      <c r="CS23" s="81">
        <v>8779</v>
      </c>
      <c r="CT23" s="82">
        <v>9130</v>
      </c>
      <c r="CU23" s="199">
        <v>18.216351549684884</v>
      </c>
      <c r="CV23" s="200">
        <v>20.03569834895136</v>
      </c>
      <c r="CW23" s="200">
        <v>17.131791775828681</v>
      </c>
      <c r="CX23" s="169">
        <v>9.9561883899233301</v>
      </c>
      <c r="CZ23" s="22" t="s">
        <v>40</v>
      </c>
      <c r="DA23" s="23" t="s">
        <v>41</v>
      </c>
      <c r="DB23" s="222">
        <v>45.4649</v>
      </c>
      <c r="DC23" s="229">
        <v>49.895499999999998</v>
      </c>
      <c r="DD23" s="229">
        <v>53.675800000000002</v>
      </c>
      <c r="DE23" s="230">
        <v>51.2547</v>
      </c>
      <c r="DF23" s="84">
        <v>39.192410000000002</v>
      </c>
      <c r="DG23" s="81">
        <v>24.419070000000001</v>
      </c>
      <c r="DH23" s="81">
        <v>7.1832399999999996</v>
      </c>
      <c r="DI23" s="84">
        <v>10.279870000000001</v>
      </c>
      <c r="DJ23" s="81">
        <v>10.2453</v>
      </c>
      <c r="DK23" s="82">
        <v>30.050619999999999</v>
      </c>
      <c r="DL23" s="89">
        <v>121.37051</v>
      </c>
    </row>
    <row r="24" spans="1:116">
      <c r="B24" s="29" t="s">
        <v>44</v>
      </c>
      <c r="C24" s="30" t="s">
        <v>45</v>
      </c>
      <c r="D24" s="24">
        <v>9110</v>
      </c>
      <c r="E24" s="25">
        <v>8618</v>
      </c>
      <c r="F24" s="25">
        <v>8096</v>
      </c>
      <c r="G24" s="25">
        <v>7419</v>
      </c>
      <c r="H24" s="26">
        <v>6610</v>
      </c>
      <c r="I24" s="27">
        <v>1248</v>
      </c>
      <c r="J24" s="25">
        <v>5825</v>
      </c>
      <c r="K24" s="28">
        <v>2037</v>
      </c>
      <c r="L24" s="24">
        <v>590</v>
      </c>
      <c r="M24" s="25">
        <v>3368</v>
      </c>
      <c r="N24" s="28">
        <v>2652</v>
      </c>
      <c r="O24" s="241"/>
      <c r="P24" s="29" t="s">
        <v>44</v>
      </c>
      <c r="Q24" s="30" t="s">
        <v>45</v>
      </c>
      <c r="R24" s="80">
        <v>285</v>
      </c>
      <c r="S24" s="81">
        <v>236</v>
      </c>
      <c r="T24" s="81">
        <v>181</v>
      </c>
      <c r="U24" s="82">
        <v>130</v>
      </c>
      <c r="V24" s="81">
        <v>454</v>
      </c>
      <c r="W24" s="81">
        <v>471</v>
      </c>
      <c r="X24" s="81">
        <v>542</v>
      </c>
      <c r="Y24" s="83">
        <v>566</v>
      </c>
      <c r="Z24" s="84">
        <v>851</v>
      </c>
      <c r="AA24" s="82">
        <v>1132</v>
      </c>
      <c r="AB24" s="241"/>
      <c r="AD24" s="85">
        <v>37.79</v>
      </c>
      <c r="AE24" s="86">
        <v>2.79</v>
      </c>
      <c r="AF24" s="86">
        <v>0.86</v>
      </c>
      <c r="AG24" s="86">
        <v>2.39</v>
      </c>
      <c r="AH24" s="86">
        <v>2.12</v>
      </c>
      <c r="AI24" s="87">
        <v>3.33</v>
      </c>
      <c r="AJ24" s="88">
        <v>49.28</v>
      </c>
      <c r="AK24" s="80">
        <v>131</v>
      </c>
      <c r="AL24" s="84">
        <v>7</v>
      </c>
      <c r="AM24" s="84">
        <v>0</v>
      </c>
      <c r="AN24" s="81">
        <v>1030</v>
      </c>
      <c r="AO24" s="89">
        <v>419</v>
      </c>
      <c r="AP24" s="90">
        <v>3299</v>
      </c>
      <c r="AR24" s="29" t="s">
        <v>44</v>
      </c>
      <c r="AS24" s="245" t="s">
        <v>348</v>
      </c>
      <c r="AT24" s="84">
        <v>595</v>
      </c>
      <c r="AU24" s="81">
        <v>618</v>
      </c>
      <c r="AV24" s="81">
        <v>535</v>
      </c>
      <c r="AW24" s="89">
        <v>396</v>
      </c>
      <c r="AX24" s="85">
        <v>26.262626262626267</v>
      </c>
      <c r="AY24" s="87">
        <v>73.73737373737373</v>
      </c>
      <c r="AZ24" s="90">
        <v>393</v>
      </c>
      <c r="BA24" s="130" t="s">
        <v>195</v>
      </c>
      <c r="BB24" s="131">
        <v>6</v>
      </c>
      <c r="BC24" s="132" t="s">
        <v>178</v>
      </c>
      <c r="BD24" s="82">
        <v>5</v>
      </c>
      <c r="BE24" s="133" t="s">
        <v>160</v>
      </c>
      <c r="BF24" s="82">
        <v>5</v>
      </c>
      <c r="BG24" s="134" t="s">
        <v>196</v>
      </c>
      <c r="BH24" s="241"/>
      <c r="BI24" s="374"/>
      <c r="BJ24" s="168" t="s">
        <v>249</v>
      </c>
      <c r="BK24" s="169">
        <v>44.036697247706428</v>
      </c>
      <c r="BL24" s="168" t="s">
        <v>253</v>
      </c>
      <c r="BM24" s="170">
        <v>16.710353866317167</v>
      </c>
      <c r="BN24" s="171" t="s">
        <v>251</v>
      </c>
      <c r="BO24" s="169">
        <v>9.8296199213630402</v>
      </c>
      <c r="BP24" s="80">
        <v>40</v>
      </c>
      <c r="BQ24" s="81">
        <v>8</v>
      </c>
      <c r="BR24" s="81">
        <v>2</v>
      </c>
      <c r="BS24" s="82">
        <v>5</v>
      </c>
      <c r="BT24" s="90">
        <v>55</v>
      </c>
      <c r="BV24" s="29" t="s">
        <v>44</v>
      </c>
      <c r="BW24" s="30" t="s">
        <v>45</v>
      </c>
      <c r="BX24" s="80">
        <v>7</v>
      </c>
      <c r="BY24" s="254">
        <v>5</v>
      </c>
      <c r="BZ24" s="254">
        <v>3</v>
      </c>
      <c r="CA24" s="195">
        <v>1</v>
      </c>
      <c r="CB24" s="196">
        <v>89</v>
      </c>
      <c r="CC24" s="197">
        <v>42</v>
      </c>
      <c r="CD24" s="254">
        <v>21</v>
      </c>
      <c r="CE24" s="254">
        <v>21</v>
      </c>
      <c r="CF24" s="248">
        <v>13</v>
      </c>
      <c r="CG24" s="198">
        <v>1</v>
      </c>
      <c r="CH24" s="254">
        <v>1</v>
      </c>
      <c r="CI24" s="254">
        <v>1</v>
      </c>
      <c r="CJ24" s="248">
        <v>0</v>
      </c>
      <c r="CK24" s="241"/>
      <c r="CM24" s="80">
        <v>113</v>
      </c>
      <c r="CN24" s="81">
        <v>57</v>
      </c>
      <c r="CO24" s="81">
        <v>39</v>
      </c>
      <c r="CP24" s="83">
        <v>19</v>
      </c>
      <c r="CQ24" s="84">
        <v>2702</v>
      </c>
      <c r="CR24" s="81">
        <v>2329</v>
      </c>
      <c r="CS24" s="81">
        <v>2218</v>
      </c>
      <c r="CT24" s="82">
        <v>1869</v>
      </c>
      <c r="CU24" s="199">
        <v>32.272390821613619</v>
      </c>
      <c r="CV24" s="200">
        <v>24.774581365392873</v>
      </c>
      <c r="CW24" s="200">
        <v>22.587917042380525</v>
      </c>
      <c r="CX24" s="169">
        <v>18.536071616640339</v>
      </c>
      <c r="CZ24" s="29" t="s">
        <v>42</v>
      </c>
      <c r="DA24" s="30" t="s">
        <v>43</v>
      </c>
      <c r="DB24" s="222">
        <v>48.395200000000003</v>
      </c>
      <c r="DC24" s="229">
        <v>54.607900000000001</v>
      </c>
      <c r="DD24" s="229">
        <v>58.8506</v>
      </c>
      <c r="DE24" s="230">
        <v>55.297400000000003</v>
      </c>
      <c r="DF24" s="84">
        <v>36.012250000000002</v>
      </c>
      <c r="DG24" s="81">
        <v>24.55264</v>
      </c>
      <c r="DH24" s="81">
        <v>10.347910000000001</v>
      </c>
      <c r="DI24" s="84">
        <v>11.85731</v>
      </c>
      <c r="DJ24" s="81">
        <v>5.7480000000000002</v>
      </c>
      <c r="DK24" s="82">
        <v>20.078690000000002</v>
      </c>
      <c r="DL24" s="89">
        <v>108.5968</v>
      </c>
    </row>
    <row r="25" spans="1:116">
      <c r="B25" s="22" t="s">
        <v>46</v>
      </c>
      <c r="C25" s="23" t="s">
        <v>47</v>
      </c>
      <c r="D25" s="24">
        <v>20750</v>
      </c>
      <c r="E25" s="25">
        <v>20830</v>
      </c>
      <c r="F25" s="25">
        <v>20065</v>
      </c>
      <c r="G25" s="25">
        <v>19282</v>
      </c>
      <c r="H25" s="26">
        <v>18585</v>
      </c>
      <c r="I25" s="27">
        <v>3028</v>
      </c>
      <c r="J25" s="25">
        <v>14504</v>
      </c>
      <c r="K25" s="28">
        <v>3218</v>
      </c>
      <c r="L25" s="24">
        <v>2184</v>
      </c>
      <c r="M25" s="25">
        <v>10368</v>
      </c>
      <c r="N25" s="28">
        <v>6033</v>
      </c>
      <c r="O25" s="241"/>
      <c r="P25" s="22" t="s">
        <v>46</v>
      </c>
      <c r="Q25" s="23" t="s">
        <v>47</v>
      </c>
      <c r="R25" s="80">
        <v>997</v>
      </c>
      <c r="S25" s="81">
        <v>839</v>
      </c>
      <c r="T25" s="81">
        <v>691</v>
      </c>
      <c r="U25" s="82">
        <v>567</v>
      </c>
      <c r="V25" s="81">
        <v>745</v>
      </c>
      <c r="W25" s="81">
        <v>858</v>
      </c>
      <c r="X25" s="81">
        <v>988</v>
      </c>
      <c r="Y25" s="83">
        <v>1088</v>
      </c>
      <c r="Z25" s="84">
        <v>3114</v>
      </c>
      <c r="AA25" s="82">
        <v>3394</v>
      </c>
      <c r="AB25" s="241"/>
      <c r="AD25" s="85">
        <v>0</v>
      </c>
      <c r="AE25" s="86">
        <v>8.2799999999999994</v>
      </c>
      <c r="AF25" s="86">
        <v>2.67</v>
      </c>
      <c r="AG25" s="86">
        <v>4.8099999999999996</v>
      </c>
      <c r="AH25" s="86">
        <v>2.71</v>
      </c>
      <c r="AI25" s="87">
        <v>0.3</v>
      </c>
      <c r="AJ25" s="88">
        <v>18.77</v>
      </c>
      <c r="AK25" s="80">
        <v>428</v>
      </c>
      <c r="AL25" s="84">
        <v>3</v>
      </c>
      <c r="AM25" s="84">
        <v>1</v>
      </c>
      <c r="AN25" s="81">
        <v>2883</v>
      </c>
      <c r="AO25" s="89">
        <v>1331</v>
      </c>
      <c r="AP25" s="90">
        <v>9503</v>
      </c>
      <c r="AR25" s="22" t="s">
        <v>46</v>
      </c>
      <c r="AS25" s="244" t="s">
        <v>349</v>
      </c>
      <c r="AT25" s="84">
        <v>908</v>
      </c>
      <c r="AU25" s="81">
        <v>731</v>
      </c>
      <c r="AV25" s="81">
        <v>604</v>
      </c>
      <c r="AW25" s="89">
        <v>465</v>
      </c>
      <c r="AX25" s="85">
        <v>58.494623655913983</v>
      </c>
      <c r="AY25" s="87">
        <v>41.505376344086017</v>
      </c>
      <c r="AZ25" s="90">
        <v>1380</v>
      </c>
      <c r="BA25" s="130" t="s">
        <v>160</v>
      </c>
      <c r="BB25" s="131">
        <v>15</v>
      </c>
      <c r="BC25" s="132" t="s">
        <v>173</v>
      </c>
      <c r="BD25" s="82">
        <v>15</v>
      </c>
      <c r="BE25" s="133" t="s">
        <v>164</v>
      </c>
      <c r="BF25" s="82">
        <v>14</v>
      </c>
      <c r="BG25" s="134" t="s">
        <v>197</v>
      </c>
      <c r="BH25" s="241"/>
      <c r="BI25" s="374"/>
      <c r="BJ25" s="168" t="s">
        <v>250</v>
      </c>
      <c r="BK25" s="169">
        <v>26.74388674388674</v>
      </c>
      <c r="BL25" s="168" t="s">
        <v>249</v>
      </c>
      <c r="BM25" s="170">
        <v>25.405405405405407</v>
      </c>
      <c r="BN25" s="171" t="s">
        <v>253</v>
      </c>
      <c r="BO25" s="169">
        <v>12.072072072072073</v>
      </c>
      <c r="BP25" s="80">
        <v>89</v>
      </c>
      <c r="BQ25" s="81">
        <v>28</v>
      </c>
      <c r="BR25" s="81">
        <v>9</v>
      </c>
      <c r="BS25" s="82">
        <v>8</v>
      </c>
      <c r="BT25" s="90">
        <v>134</v>
      </c>
      <c r="BV25" s="22" t="s">
        <v>46</v>
      </c>
      <c r="BW25" s="23" t="s">
        <v>47</v>
      </c>
      <c r="BX25" s="80">
        <v>6</v>
      </c>
      <c r="BY25" s="254">
        <v>10</v>
      </c>
      <c r="BZ25" s="254">
        <v>8</v>
      </c>
      <c r="CA25" s="195">
        <v>6</v>
      </c>
      <c r="CB25" s="196">
        <v>118</v>
      </c>
      <c r="CC25" s="197">
        <v>129</v>
      </c>
      <c r="CD25" s="254">
        <v>92</v>
      </c>
      <c r="CE25" s="254">
        <v>60</v>
      </c>
      <c r="CF25" s="248">
        <v>21</v>
      </c>
      <c r="CG25" s="198">
        <v>1</v>
      </c>
      <c r="CH25" s="254">
        <v>1</v>
      </c>
      <c r="CI25" s="254">
        <v>0</v>
      </c>
      <c r="CJ25" s="248">
        <v>0</v>
      </c>
      <c r="CK25" s="241"/>
      <c r="CM25" s="80">
        <v>282</v>
      </c>
      <c r="CN25" s="81">
        <v>181</v>
      </c>
      <c r="CO25" s="81">
        <v>156</v>
      </c>
      <c r="CP25" s="83">
        <v>61</v>
      </c>
      <c r="CQ25" s="84">
        <v>7260</v>
      </c>
      <c r="CR25" s="81">
        <v>5816</v>
      </c>
      <c r="CS25" s="81">
        <v>5942</v>
      </c>
      <c r="CT25" s="82">
        <v>5581</v>
      </c>
      <c r="CU25" s="199">
        <v>19.931129476584022</v>
      </c>
      <c r="CV25" s="200">
        <v>17.262723521320495</v>
      </c>
      <c r="CW25" s="200">
        <v>12.908111746886568</v>
      </c>
      <c r="CX25" s="169">
        <v>13.814728543271816</v>
      </c>
      <c r="CZ25" s="29" t="s">
        <v>44</v>
      </c>
      <c r="DA25" s="30" t="s">
        <v>45</v>
      </c>
      <c r="DB25" s="222">
        <v>61.385899999999999</v>
      </c>
      <c r="DC25" s="229">
        <v>65.6554</v>
      </c>
      <c r="DD25" s="229">
        <v>69.957099999999997</v>
      </c>
      <c r="DE25" s="230">
        <v>65.346100000000007</v>
      </c>
      <c r="DF25" s="84">
        <v>11.528919999999999</v>
      </c>
      <c r="DG25" s="81">
        <v>5.4312199999999997</v>
      </c>
      <c r="DH25" s="81">
        <v>4.6761100000000004</v>
      </c>
      <c r="DI25" s="84">
        <v>5.2936300000000003</v>
      </c>
      <c r="DJ25" s="81">
        <v>3.26654</v>
      </c>
      <c r="DK25" s="82">
        <v>11.4177</v>
      </c>
      <c r="DL25" s="89">
        <v>41.61412</v>
      </c>
    </row>
    <row r="26" spans="1:116">
      <c r="B26" s="22" t="s">
        <v>48</v>
      </c>
      <c r="C26" s="23" t="s">
        <v>49</v>
      </c>
      <c r="D26" s="24">
        <v>9141</v>
      </c>
      <c r="E26" s="25">
        <v>9419</v>
      </c>
      <c r="F26" s="25">
        <v>10028</v>
      </c>
      <c r="G26" s="25">
        <v>9973</v>
      </c>
      <c r="H26" s="26">
        <v>9654</v>
      </c>
      <c r="I26" s="27">
        <v>1489</v>
      </c>
      <c r="J26" s="25">
        <v>6014</v>
      </c>
      <c r="K26" s="28">
        <v>1638</v>
      </c>
      <c r="L26" s="24">
        <v>1302</v>
      </c>
      <c r="M26" s="25">
        <v>5781</v>
      </c>
      <c r="N26" s="28">
        <v>2571</v>
      </c>
      <c r="O26" s="241"/>
      <c r="P26" s="22" t="s">
        <v>48</v>
      </c>
      <c r="Q26" s="23" t="s">
        <v>49</v>
      </c>
      <c r="R26" s="80">
        <v>507</v>
      </c>
      <c r="S26" s="81">
        <v>535</v>
      </c>
      <c r="T26" s="81">
        <v>507</v>
      </c>
      <c r="U26" s="82">
        <v>381</v>
      </c>
      <c r="V26" s="81">
        <v>392</v>
      </c>
      <c r="W26" s="81">
        <v>425</v>
      </c>
      <c r="X26" s="81">
        <v>468</v>
      </c>
      <c r="Y26" s="83">
        <v>446</v>
      </c>
      <c r="Z26" s="84">
        <v>1882</v>
      </c>
      <c r="AA26" s="82">
        <v>2108</v>
      </c>
      <c r="AB26" s="241"/>
      <c r="AD26" s="85">
        <v>0</v>
      </c>
      <c r="AE26" s="86">
        <v>10.9</v>
      </c>
      <c r="AF26" s="86">
        <v>3.93</v>
      </c>
      <c r="AG26" s="86">
        <v>2.92</v>
      </c>
      <c r="AH26" s="86">
        <v>2.4300000000000002</v>
      </c>
      <c r="AI26" s="87">
        <v>2.15</v>
      </c>
      <c r="AJ26" s="88">
        <v>22.33</v>
      </c>
      <c r="AK26" s="80">
        <v>194</v>
      </c>
      <c r="AL26" s="84">
        <v>0</v>
      </c>
      <c r="AM26" s="84">
        <v>1</v>
      </c>
      <c r="AN26" s="81">
        <v>1789</v>
      </c>
      <c r="AO26" s="89">
        <v>763</v>
      </c>
      <c r="AP26" s="90">
        <v>5474</v>
      </c>
      <c r="AR26" s="22" t="s">
        <v>48</v>
      </c>
      <c r="AS26" s="244" t="s">
        <v>49</v>
      </c>
      <c r="AT26" s="84">
        <v>919</v>
      </c>
      <c r="AU26" s="81">
        <v>804</v>
      </c>
      <c r="AV26" s="81">
        <v>651</v>
      </c>
      <c r="AW26" s="89">
        <v>503</v>
      </c>
      <c r="AX26" s="85">
        <v>36.97813121272366</v>
      </c>
      <c r="AY26" s="87">
        <v>63.021868787276347</v>
      </c>
      <c r="AZ26" s="90">
        <v>3010</v>
      </c>
      <c r="BA26" s="130" t="s">
        <v>185</v>
      </c>
      <c r="BB26" s="131">
        <v>14</v>
      </c>
      <c r="BC26" s="132" t="s">
        <v>198</v>
      </c>
      <c r="BD26" s="82">
        <v>9</v>
      </c>
      <c r="BE26" s="133" t="s">
        <v>161</v>
      </c>
      <c r="BF26" s="82">
        <v>9</v>
      </c>
      <c r="BG26" s="134" t="s">
        <v>199</v>
      </c>
      <c r="BH26" s="241"/>
      <c r="BI26" s="374"/>
      <c r="BJ26" s="168" t="s">
        <v>257</v>
      </c>
      <c r="BK26" s="169">
        <v>23.140495867768596</v>
      </c>
      <c r="BL26" s="168" t="s">
        <v>250</v>
      </c>
      <c r="BM26" s="170">
        <v>21.322314049586776</v>
      </c>
      <c r="BN26" s="171" t="s">
        <v>248</v>
      </c>
      <c r="BO26" s="169">
        <v>16.914600550964188</v>
      </c>
      <c r="BP26" s="80">
        <v>46</v>
      </c>
      <c r="BQ26" s="81">
        <v>27</v>
      </c>
      <c r="BR26" s="81">
        <v>6</v>
      </c>
      <c r="BS26" s="82">
        <v>3</v>
      </c>
      <c r="BT26" s="90">
        <v>82</v>
      </c>
      <c r="BV26" s="22" t="s">
        <v>48</v>
      </c>
      <c r="BW26" s="23" t="s">
        <v>49</v>
      </c>
      <c r="BX26" s="80">
        <v>3</v>
      </c>
      <c r="BY26" s="254">
        <v>3</v>
      </c>
      <c r="BZ26" s="254">
        <v>5</v>
      </c>
      <c r="CA26" s="195">
        <v>3</v>
      </c>
      <c r="CB26" s="196">
        <v>111</v>
      </c>
      <c r="CC26" s="197">
        <v>54</v>
      </c>
      <c r="CD26" s="254">
        <v>47</v>
      </c>
      <c r="CE26" s="254">
        <v>39</v>
      </c>
      <c r="CF26" s="248">
        <v>10</v>
      </c>
      <c r="CG26" s="198">
        <v>2</v>
      </c>
      <c r="CH26" s="254">
        <v>1</v>
      </c>
      <c r="CI26" s="254">
        <v>0</v>
      </c>
      <c r="CJ26" s="248">
        <v>0</v>
      </c>
      <c r="CK26" s="241"/>
      <c r="CM26" s="80">
        <v>162</v>
      </c>
      <c r="CN26" s="81">
        <v>89</v>
      </c>
      <c r="CO26" s="81">
        <v>78</v>
      </c>
      <c r="CP26" s="83">
        <v>47</v>
      </c>
      <c r="CQ26" s="84">
        <v>2224</v>
      </c>
      <c r="CR26" s="81">
        <v>3116</v>
      </c>
      <c r="CS26" s="81">
        <v>3089</v>
      </c>
      <c r="CT26" s="82">
        <v>2858</v>
      </c>
      <c r="CU26" s="199">
        <v>34.082733812949641</v>
      </c>
      <c r="CV26" s="200">
        <v>27.310654685494224</v>
      </c>
      <c r="CW26" s="200">
        <v>25.089025574619615</v>
      </c>
      <c r="CX26" s="169">
        <v>25.017519271198317</v>
      </c>
      <c r="CZ26" s="22" t="s">
        <v>46</v>
      </c>
      <c r="DA26" s="23" t="s">
        <v>47</v>
      </c>
      <c r="DB26" s="222">
        <v>51.462600000000002</v>
      </c>
      <c r="DC26" s="229">
        <v>56.731000000000002</v>
      </c>
      <c r="DD26" s="229">
        <v>59.390999999999998</v>
      </c>
      <c r="DE26" s="230">
        <v>56.088000000000001</v>
      </c>
      <c r="DF26" s="84">
        <v>26.82668</v>
      </c>
      <c r="DG26" s="81">
        <v>12.173069999999999</v>
      </c>
      <c r="DH26" s="81">
        <v>9.4013299999999997</v>
      </c>
      <c r="DI26" s="84">
        <v>8.0624699999999994</v>
      </c>
      <c r="DJ26" s="81">
        <v>4.8071400000000004</v>
      </c>
      <c r="DK26" s="82">
        <v>12.24</v>
      </c>
      <c r="DL26" s="89">
        <v>73.510689999999997</v>
      </c>
    </row>
    <row r="27" spans="1:116">
      <c r="B27" s="22" t="s">
        <v>50</v>
      </c>
      <c r="C27" s="23" t="s">
        <v>51</v>
      </c>
      <c r="D27" s="24">
        <v>15078</v>
      </c>
      <c r="E27" s="25">
        <v>15263</v>
      </c>
      <c r="F27" s="25">
        <v>15271</v>
      </c>
      <c r="G27" s="25">
        <v>14752</v>
      </c>
      <c r="H27" s="26">
        <v>14355</v>
      </c>
      <c r="I27" s="27">
        <v>2342</v>
      </c>
      <c r="J27" s="25">
        <v>10516</v>
      </c>
      <c r="K27" s="28">
        <v>2220</v>
      </c>
      <c r="L27" s="24">
        <v>1879</v>
      </c>
      <c r="M27" s="25">
        <v>8362</v>
      </c>
      <c r="N27" s="28">
        <v>4114</v>
      </c>
      <c r="O27" s="241"/>
      <c r="P27" s="22" t="s">
        <v>50</v>
      </c>
      <c r="Q27" s="23" t="s">
        <v>51</v>
      </c>
      <c r="R27" s="80">
        <v>704</v>
      </c>
      <c r="S27" s="81">
        <v>743</v>
      </c>
      <c r="T27" s="81">
        <v>616</v>
      </c>
      <c r="U27" s="82">
        <v>468</v>
      </c>
      <c r="V27" s="81">
        <v>557</v>
      </c>
      <c r="W27" s="81">
        <v>595</v>
      </c>
      <c r="X27" s="81">
        <v>705</v>
      </c>
      <c r="Y27" s="83">
        <v>776</v>
      </c>
      <c r="Z27" s="84">
        <v>2231</v>
      </c>
      <c r="AA27" s="82">
        <v>2377</v>
      </c>
      <c r="AB27" s="241"/>
      <c r="AD27" s="85">
        <v>0</v>
      </c>
      <c r="AE27" s="86">
        <v>7.63</v>
      </c>
      <c r="AF27" s="86">
        <v>3.77</v>
      </c>
      <c r="AG27" s="86">
        <v>3.92</v>
      </c>
      <c r="AH27" s="86">
        <v>2.27</v>
      </c>
      <c r="AI27" s="87">
        <v>0.56999999999999995</v>
      </c>
      <c r="AJ27" s="88">
        <v>18.16</v>
      </c>
      <c r="AK27" s="80">
        <v>195</v>
      </c>
      <c r="AL27" s="84">
        <v>0</v>
      </c>
      <c r="AM27" s="84">
        <v>0</v>
      </c>
      <c r="AN27" s="81">
        <v>2045</v>
      </c>
      <c r="AO27" s="89">
        <v>1147</v>
      </c>
      <c r="AP27" s="90">
        <v>7465</v>
      </c>
      <c r="AR27" s="22" t="s">
        <v>50</v>
      </c>
      <c r="AS27" s="244" t="s">
        <v>350</v>
      </c>
      <c r="AT27" s="84">
        <v>1148</v>
      </c>
      <c r="AU27" s="81">
        <v>1007</v>
      </c>
      <c r="AV27" s="81">
        <v>842</v>
      </c>
      <c r="AW27" s="89">
        <v>678</v>
      </c>
      <c r="AX27" s="85">
        <v>49.41002949852507</v>
      </c>
      <c r="AY27" s="87">
        <v>50.589970501474923</v>
      </c>
      <c r="AZ27" s="90">
        <v>1680</v>
      </c>
      <c r="BA27" s="130" t="s">
        <v>169</v>
      </c>
      <c r="BB27" s="131">
        <v>13</v>
      </c>
      <c r="BC27" s="132" t="s">
        <v>164</v>
      </c>
      <c r="BD27" s="82">
        <v>13</v>
      </c>
      <c r="BE27" s="133" t="s">
        <v>160</v>
      </c>
      <c r="BF27" s="82">
        <v>12</v>
      </c>
      <c r="BG27" s="134" t="s">
        <v>200</v>
      </c>
      <c r="BH27" s="241"/>
      <c r="BI27" s="374"/>
      <c r="BJ27" s="168" t="s">
        <v>251</v>
      </c>
      <c r="BK27" s="169">
        <v>26.770601336302896</v>
      </c>
      <c r="BL27" s="168" t="s">
        <v>254</v>
      </c>
      <c r="BM27" s="170">
        <v>16.570155902004455</v>
      </c>
      <c r="BN27" s="171" t="s">
        <v>258</v>
      </c>
      <c r="BO27" s="169">
        <v>11.091314031180401</v>
      </c>
      <c r="BP27" s="80">
        <v>80</v>
      </c>
      <c r="BQ27" s="81">
        <v>23</v>
      </c>
      <c r="BR27" s="81">
        <v>4</v>
      </c>
      <c r="BS27" s="82">
        <v>7</v>
      </c>
      <c r="BT27" s="90">
        <v>114</v>
      </c>
      <c r="BV27" s="22" t="s">
        <v>50</v>
      </c>
      <c r="BW27" s="23" t="s">
        <v>51</v>
      </c>
      <c r="BX27" s="80">
        <v>6</v>
      </c>
      <c r="BY27" s="254">
        <v>5</v>
      </c>
      <c r="BZ27" s="254">
        <v>7</v>
      </c>
      <c r="CA27" s="195">
        <v>4</v>
      </c>
      <c r="CB27" s="196">
        <v>108</v>
      </c>
      <c r="CC27" s="197">
        <v>135</v>
      </c>
      <c r="CD27" s="254">
        <v>100</v>
      </c>
      <c r="CE27" s="254">
        <v>74</v>
      </c>
      <c r="CF27" s="248">
        <v>23</v>
      </c>
      <c r="CG27" s="198">
        <v>0</v>
      </c>
      <c r="CH27" s="254">
        <v>2</v>
      </c>
      <c r="CI27" s="254">
        <v>0</v>
      </c>
      <c r="CJ27" s="248">
        <v>0</v>
      </c>
      <c r="CK27" s="241"/>
      <c r="CM27" s="80">
        <v>266</v>
      </c>
      <c r="CN27" s="81">
        <v>129</v>
      </c>
      <c r="CO27" s="81">
        <v>116</v>
      </c>
      <c r="CP27" s="83">
        <v>76</v>
      </c>
      <c r="CQ27" s="84">
        <v>4732</v>
      </c>
      <c r="CR27" s="81">
        <v>4687</v>
      </c>
      <c r="CS27" s="81">
        <v>4531</v>
      </c>
      <c r="CT27" s="82">
        <v>5074</v>
      </c>
      <c r="CU27" s="199">
        <v>22.400676246830091</v>
      </c>
      <c r="CV27" s="200">
        <v>22.893108598250482</v>
      </c>
      <c r="CW27" s="200">
        <v>14.676671816376075</v>
      </c>
      <c r="CX27" s="169">
        <v>12.041781631848639</v>
      </c>
      <c r="CZ27" s="22" t="s">
        <v>48</v>
      </c>
      <c r="DA27" s="23" t="s">
        <v>49</v>
      </c>
      <c r="DB27" s="222">
        <v>46.570599999999999</v>
      </c>
      <c r="DC27" s="229">
        <v>48.735399999999998</v>
      </c>
      <c r="DD27" s="229">
        <v>53.148099999999999</v>
      </c>
      <c r="DE27" s="230">
        <v>51.995600000000003</v>
      </c>
      <c r="DF27" s="84">
        <v>12.861700000000001</v>
      </c>
      <c r="DG27" s="81">
        <v>5.8059500000000002</v>
      </c>
      <c r="DH27" s="81">
        <v>6.3042299999999996</v>
      </c>
      <c r="DI27" s="84">
        <v>7.1405700000000003</v>
      </c>
      <c r="DJ27" s="81">
        <v>3.0985</v>
      </c>
      <c r="DK27" s="82">
        <v>10.94167</v>
      </c>
      <c r="DL27" s="89">
        <v>46.152619999999999</v>
      </c>
    </row>
    <row r="28" spans="1:116">
      <c r="B28" s="22" t="s">
        <v>52</v>
      </c>
      <c r="C28" s="23" t="s">
        <v>53</v>
      </c>
      <c r="D28" s="24">
        <v>27453</v>
      </c>
      <c r="E28" s="25">
        <v>26192</v>
      </c>
      <c r="F28" s="25">
        <v>23784</v>
      </c>
      <c r="G28" s="25">
        <v>21503</v>
      </c>
      <c r="H28" s="26">
        <v>19529</v>
      </c>
      <c r="I28" s="27">
        <v>3900</v>
      </c>
      <c r="J28" s="25">
        <v>17001</v>
      </c>
      <c r="K28" s="28">
        <v>6543</v>
      </c>
      <c r="L28" s="24">
        <v>1993</v>
      </c>
      <c r="M28" s="25">
        <v>10009</v>
      </c>
      <c r="N28" s="28">
        <v>7527</v>
      </c>
      <c r="O28" s="241"/>
      <c r="P28" s="22" t="s">
        <v>52</v>
      </c>
      <c r="Q28" s="23" t="s">
        <v>53</v>
      </c>
      <c r="R28" s="80">
        <v>964</v>
      </c>
      <c r="S28" s="81">
        <v>781</v>
      </c>
      <c r="T28" s="81">
        <v>616</v>
      </c>
      <c r="U28" s="82">
        <v>503</v>
      </c>
      <c r="V28" s="81">
        <v>1470</v>
      </c>
      <c r="W28" s="81">
        <v>1574</v>
      </c>
      <c r="X28" s="81">
        <v>1737</v>
      </c>
      <c r="Y28" s="83">
        <v>1757</v>
      </c>
      <c r="Z28" s="84">
        <v>2231</v>
      </c>
      <c r="AA28" s="82">
        <v>2969</v>
      </c>
      <c r="AB28" s="241"/>
      <c r="AD28" s="85">
        <v>731.74</v>
      </c>
      <c r="AE28" s="86">
        <v>16.920000000000002</v>
      </c>
      <c r="AF28" s="86">
        <v>22.74</v>
      </c>
      <c r="AG28" s="86">
        <v>6.65</v>
      </c>
      <c r="AH28" s="86">
        <v>9.11</v>
      </c>
      <c r="AI28" s="87">
        <v>16.27</v>
      </c>
      <c r="AJ28" s="88">
        <v>803.43</v>
      </c>
      <c r="AK28" s="80">
        <v>493</v>
      </c>
      <c r="AL28" s="84">
        <v>48</v>
      </c>
      <c r="AM28" s="84">
        <v>2</v>
      </c>
      <c r="AN28" s="81">
        <v>2258</v>
      </c>
      <c r="AO28" s="89">
        <v>1229</v>
      </c>
      <c r="AP28" s="90">
        <v>9863</v>
      </c>
      <c r="AR28" s="22" t="s">
        <v>52</v>
      </c>
      <c r="AS28" s="244" t="s">
        <v>351</v>
      </c>
      <c r="AT28" s="84">
        <v>2067</v>
      </c>
      <c r="AU28" s="81">
        <v>1752</v>
      </c>
      <c r="AV28" s="81">
        <v>1396</v>
      </c>
      <c r="AW28" s="89">
        <v>1014</v>
      </c>
      <c r="AX28" s="85">
        <v>44.674556213017752</v>
      </c>
      <c r="AY28" s="87">
        <v>55.325443786982255</v>
      </c>
      <c r="AZ28" s="90">
        <v>2470</v>
      </c>
      <c r="BA28" s="130" t="s">
        <v>201</v>
      </c>
      <c r="BB28" s="131">
        <v>36</v>
      </c>
      <c r="BC28" s="132" t="s">
        <v>169</v>
      </c>
      <c r="BD28" s="82">
        <v>29</v>
      </c>
      <c r="BE28" s="133" t="s">
        <v>185</v>
      </c>
      <c r="BF28" s="82">
        <v>24</v>
      </c>
      <c r="BG28" s="134" t="s">
        <v>202</v>
      </c>
      <c r="BH28" s="241"/>
      <c r="BI28" s="374"/>
      <c r="BJ28" s="168" t="s">
        <v>251</v>
      </c>
      <c r="BK28" s="169">
        <v>24.116424116424117</v>
      </c>
      <c r="BL28" s="168" t="s">
        <v>256</v>
      </c>
      <c r="BM28" s="170">
        <v>22.32848232848233</v>
      </c>
      <c r="BN28" s="171" t="s">
        <v>249</v>
      </c>
      <c r="BO28" s="169">
        <v>11.642411642411643</v>
      </c>
      <c r="BP28" s="80">
        <v>62</v>
      </c>
      <c r="BQ28" s="81">
        <v>32</v>
      </c>
      <c r="BR28" s="81">
        <v>6</v>
      </c>
      <c r="BS28" s="82">
        <v>5</v>
      </c>
      <c r="BT28" s="90">
        <v>105</v>
      </c>
      <c r="BV28" s="22" t="s">
        <v>52</v>
      </c>
      <c r="BW28" s="23" t="s">
        <v>53</v>
      </c>
      <c r="BX28" s="80">
        <v>16</v>
      </c>
      <c r="BY28" s="254">
        <v>11</v>
      </c>
      <c r="BZ28" s="254">
        <v>13</v>
      </c>
      <c r="CA28" s="195">
        <v>10</v>
      </c>
      <c r="CB28" s="196">
        <v>575</v>
      </c>
      <c r="CC28" s="197">
        <v>104</v>
      </c>
      <c r="CD28" s="254">
        <v>78</v>
      </c>
      <c r="CE28" s="254">
        <v>38</v>
      </c>
      <c r="CF28" s="248">
        <v>17</v>
      </c>
      <c r="CG28" s="198">
        <v>3</v>
      </c>
      <c r="CH28" s="254">
        <v>2</v>
      </c>
      <c r="CI28" s="254">
        <v>0</v>
      </c>
      <c r="CJ28" s="248">
        <v>2</v>
      </c>
      <c r="CK28" s="241"/>
      <c r="CM28" s="80">
        <v>224</v>
      </c>
      <c r="CN28" s="81">
        <v>183</v>
      </c>
      <c r="CO28" s="81">
        <v>127</v>
      </c>
      <c r="CP28" s="83">
        <v>50</v>
      </c>
      <c r="CQ28" s="84">
        <v>6153</v>
      </c>
      <c r="CR28" s="81">
        <v>6152</v>
      </c>
      <c r="CS28" s="81">
        <v>6255</v>
      </c>
      <c r="CT28" s="82">
        <v>6066</v>
      </c>
      <c r="CU28" s="199">
        <v>22.29806598407281</v>
      </c>
      <c r="CV28" s="200">
        <v>28.771131339401823</v>
      </c>
      <c r="CW28" s="200">
        <v>23.453237410071942</v>
      </c>
      <c r="CX28" s="169">
        <v>18.183316848005276</v>
      </c>
      <c r="CZ28" s="22" t="s">
        <v>50</v>
      </c>
      <c r="DA28" s="23" t="s">
        <v>51</v>
      </c>
      <c r="DB28" s="222">
        <v>53.2836</v>
      </c>
      <c r="DC28" s="229">
        <v>53.899299999999997</v>
      </c>
      <c r="DD28" s="229">
        <v>56.906399999999998</v>
      </c>
      <c r="DE28" s="230">
        <v>54.550800000000002</v>
      </c>
      <c r="DF28" s="84">
        <v>20.663209999999999</v>
      </c>
      <c r="DG28" s="81">
        <v>15.789720000000001</v>
      </c>
      <c r="DH28" s="81">
        <v>6.6978299999999997</v>
      </c>
      <c r="DI28" s="84">
        <v>7.5122400000000003</v>
      </c>
      <c r="DJ28" s="81">
        <v>6.5615100000000002</v>
      </c>
      <c r="DK28" s="82">
        <v>13.507630000000001</v>
      </c>
      <c r="DL28" s="89">
        <v>70.732140000000001</v>
      </c>
    </row>
    <row r="29" spans="1:116">
      <c r="B29" s="22" t="s">
        <v>54</v>
      </c>
      <c r="C29" s="23" t="s">
        <v>55</v>
      </c>
      <c r="D29" s="24">
        <v>23071</v>
      </c>
      <c r="E29" s="25">
        <v>23788</v>
      </c>
      <c r="F29" s="25">
        <v>23859</v>
      </c>
      <c r="G29" s="25">
        <v>23453</v>
      </c>
      <c r="H29" s="26">
        <v>22041</v>
      </c>
      <c r="I29" s="27">
        <v>4019</v>
      </c>
      <c r="J29" s="25">
        <v>15418</v>
      </c>
      <c r="K29" s="28">
        <v>3634</v>
      </c>
      <c r="L29" s="24">
        <v>2795</v>
      </c>
      <c r="M29" s="25">
        <v>12617</v>
      </c>
      <c r="N29" s="28">
        <v>6629</v>
      </c>
      <c r="O29" s="241"/>
      <c r="P29" s="22" t="s">
        <v>54</v>
      </c>
      <c r="Q29" s="23" t="s">
        <v>55</v>
      </c>
      <c r="R29" s="80">
        <v>1030</v>
      </c>
      <c r="S29" s="81">
        <v>925</v>
      </c>
      <c r="T29" s="81">
        <v>839</v>
      </c>
      <c r="U29" s="82">
        <v>678</v>
      </c>
      <c r="V29" s="81">
        <v>867</v>
      </c>
      <c r="W29" s="81">
        <v>979</v>
      </c>
      <c r="X29" s="81">
        <v>1176</v>
      </c>
      <c r="Y29" s="83">
        <v>1146</v>
      </c>
      <c r="Z29" s="84">
        <v>2900</v>
      </c>
      <c r="AA29" s="82">
        <v>3531</v>
      </c>
      <c r="AB29" s="241"/>
      <c r="AD29" s="85">
        <v>5.5</v>
      </c>
      <c r="AE29" s="86">
        <v>11.39</v>
      </c>
      <c r="AF29" s="86">
        <v>4.24</v>
      </c>
      <c r="AG29" s="86">
        <v>5.44</v>
      </c>
      <c r="AH29" s="86">
        <v>3.65</v>
      </c>
      <c r="AI29" s="87">
        <v>3.98</v>
      </c>
      <c r="AJ29" s="88">
        <v>34.200000000000003</v>
      </c>
      <c r="AK29" s="80">
        <v>658</v>
      </c>
      <c r="AL29" s="84">
        <v>15</v>
      </c>
      <c r="AM29" s="84">
        <v>0</v>
      </c>
      <c r="AN29" s="81">
        <v>2804</v>
      </c>
      <c r="AO29" s="89">
        <v>1648</v>
      </c>
      <c r="AP29" s="90">
        <v>11639</v>
      </c>
      <c r="AR29" s="22" t="s">
        <v>54</v>
      </c>
      <c r="AS29" s="244" t="s">
        <v>352</v>
      </c>
      <c r="AT29" s="84">
        <v>1326</v>
      </c>
      <c r="AU29" s="81">
        <v>1161</v>
      </c>
      <c r="AV29" s="81">
        <v>995</v>
      </c>
      <c r="AW29" s="89">
        <v>755</v>
      </c>
      <c r="AX29" s="85">
        <v>59.47019867549669</v>
      </c>
      <c r="AY29" s="87">
        <v>40.52980132450331</v>
      </c>
      <c r="AZ29" s="90">
        <v>1690</v>
      </c>
      <c r="BA29" s="130" t="s">
        <v>160</v>
      </c>
      <c r="BB29" s="131">
        <v>346</v>
      </c>
      <c r="BC29" s="132" t="s">
        <v>174</v>
      </c>
      <c r="BD29" s="82">
        <v>27</v>
      </c>
      <c r="BE29" s="133" t="s">
        <v>185</v>
      </c>
      <c r="BF29" s="82">
        <v>23</v>
      </c>
      <c r="BG29" s="134" t="s">
        <v>203</v>
      </c>
      <c r="BH29" s="241"/>
      <c r="BI29" s="374"/>
      <c r="BJ29" s="168" t="s">
        <v>251</v>
      </c>
      <c r="BK29" s="169">
        <v>16.620954470652769</v>
      </c>
      <c r="BL29" s="168" t="s">
        <v>256</v>
      </c>
      <c r="BM29" s="170">
        <v>16.566099835436095</v>
      </c>
      <c r="BN29" s="171" t="s">
        <v>254</v>
      </c>
      <c r="BO29" s="169">
        <v>15.139879319802525</v>
      </c>
      <c r="BP29" s="80">
        <v>53</v>
      </c>
      <c r="BQ29" s="81">
        <v>42</v>
      </c>
      <c r="BR29" s="81">
        <v>6</v>
      </c>
      <c r="BS29" s="82">
        <v>1</v>
      </c>
      <c r="BT29" s="90">
        <v>102</v>
      </c>
      <c r="BV29" s="22" t="s">
        <v>54</v>
      </c>
      <c r="BW29" s="23" t="s">
        <v>55</v>
      </c>
      <c r="BX29" s="80">
        <v>10</v>
      </c>
      <c r="BY29" s="254">
        <v>3</v>
      </c>
      <c r="BZ29" s="254">
        <v>8</v>
      </c>
      <c r="CA29" s="195">
        <v>8</v>
      </c>
      <c r="CB29" s="196">
        <v>156</v>
      </c>
      <c r="CC29" s="197">
        <v>120</v>
      </c>
      <c r="CD29" s="254">
        <v>126</v>
      </c>
      <c r="CE29" s="254">
        <v>64</v>
      </c>
      <c r="CF29" s="248">
        <v>34</v>
      </c>
      <c r="CG29" s="198">
        <v>1</v>
      </c>
      <c r="CH29" s="254">
        <v>1</v>
      </c>
      <c r="CI29" s="254">
        <v>0</v>
      </c>
      <c r="CJ29" s="248">
        <v>0</v>
      </c>
      <c r="CK29" s="241"/>
      <c r="CM29" s="80">
        <v>231</v>
      </c>
      <c r="CN29" s="81">
        <v>247</v>
      </c>
      <c r="CO29" s="81">
        <v>143</v>
      </c>
      <c r="CP29" s="83">
        <v>81</v>
      </c>
      <c r="CQ29" s="84">
        <v>5525</v>
      </c>
      <c r="CR29" s="81">
        <v>5786</v>
      </c>
      <c r="CS29" s="81">
        <v>5782</v>
      </c>
      <c r="CT29" s="82">
        <v>5493</v>
      </c>
      <c r="CU29" s="199">
        <v>26.226244343891402</v>
      </c>
      <c r="CV29" s="200">
        <v>20.563331605322276</v>
      </c>
      <c r="CW29" s="200">
        <v>13.593912141127637</v>
      </c>
      <c r="CX29" s="169">
        <v>6.3032999629217645</v>
      </c>
      <c r="CZ29" s="22" t="s">
        <v>52</v>
      </c>
      <c r="DA29" s="23" t="s">
        <v>53</v>
      </c>
      <c r="DB29" s="222">
        <v>56.010800000000003</v>
      </c>
      <c r="DC29" s="229">
        <v>63.853200000000001</v>
      </c>
      <c r="DD29" s="229">
        <v>65.377899999999997</v>
      </c>
      <c r="DE29" s="230">
        <v>57.9664</v>
      </c>
      <c r="DF29" s="84">
        <v>32.728470000000002</v>
      </c>
      <c r="DG29" s="81">
        <v>27.323619999999998</v>
      </c>
      <c r="DH29" s="81">
        <v>11.4023</v>
      </c>
      <c r="DI29" s="84">
        <v>11.73969</v>
      </c>
      <c r="DJ29" s="81">
        <v>15.9376</v>
      </c>
      <c r="DK29" s="82">
        <v>45.766019999999997</v>
      </c>
      <c r="DL29" s="89">
        <v>144.89769999999999</v>
      </c>
    </row>
    <row r="30" spans="1:116">
      <c r="B30" s="22" t="s">
        <v>56</v>
      </c>
      <c r="C30" s="23" t="s">
        <v>57</v>
      </c>
      <c r="D30" s="24">
        <v>23820</v>
      </c>
      <c r="E30" s="25">
        <v>24559</v>
      </c>
      <c r="F30" s="25">
        <v>24980</v>
      </c>
      <c r="G30" s="25">
        <v>24347</v>
      </c>
      <c r="H30" s="26">
        <v>23360</v>
      </c>
      <c r="I30" s="27">
        <v>4100</v>
      </c>
      <c r="J30" s="25">
        <v>15545</v>
      </c>
      <c r="K30" s="28">
        <v>4172</v>
      </c>
      <c r="L30" s="24">
        <v>2976</v>
      </c>
      <c r="M30" s="25">
        <v>13454</v>
      </c>
      <c r="N30" s="28">
        <v>6930</v>
      </c>
      <c r="O30" s="241"/>
      <c r="P30" s="22" t="s">
        <v>56</v>
      </c>
      <c r="Q30" s="23" t="s">
        <v>57</v>
      </c>
      <c r="R30" s="80">
        <v>1153</v>
      </c>
      <c r="S30" s="81">
        <v>988</v>
      </c>
      <c r="T30" s="81">
        <v>934</v>
      </c>
      <c r="U30" s="82">
        <v>641</v>
      </c>
      <c r="V30" s="81">
        <v>1031</v>
      </c>
      <c r="W30" s="81">
        <v>1078</v>
      </c>
      <c r="X30" s="81">
        <v>1207</v>
      </c>
      <c r="Y30" s="83">
        <v>1264</v>
      </c>
      <c r="Z30" s="84">
        <v>3390</v>
      </c>
      <c r="AA30" s="82">
        <v>3820</v>
      </c>
      <c r="AB30" s="241"/>
      <c r="AD30" s="85">
        <v>15.37</v>
      </c>
      <c r="AE30" s="86">
        <v>9.77</v>
      </c>
      <c r="AF30" s="86">
        <v>1.88</v>
      </c>
      <c r="AG30" s="86">
        <v>5.65</v>
      </c>
      <c r="AH30" s="86">
        <v>3.15</v>
      </c>
      <c r="AI30" s="87">
        <v>2.97</v>
      </c>
      <c r="AJ30" s="88">
        <v>38.79</v>
      </c>
      <c r="AK30" s="80">
        <v>390</v>
      </c>
      <c r="AL30" s="84">
        <v>22</v>
      </c>
      <c r="AM30" s="84">
        <v>10</v>
      </c>
      <c r="AN30" s="81">
        <v>3688</v>
      </c>
      <c r="AO30" s="89">
        <v>1536</v>
      </c>
      <c r="AP30" s="90">
        <v>12278</v>
      </c>
      <c r="AR30" s="22" t="s">
        <v>56</v>
      </c>
      <c r="AS30" s="244" t="s">
        <v>353</v>
      </c>
      <c r="AT30" s="84">
        <v>1362</v>
      </c>
      <c r="AU30" s="81">
        <v>1123</v>
      </c>
      <c r="AV30" s="81">
        <v>871</v>
      </c>
      <c r="AW30" s="89">
        <v>636</v>
      </c>
      <c r="AX30" s="85">
        <v>45.911949685534594</v>
      </c>
      <c r="AY30" s="87">
        <v>54.088050314465406</v>
      </c>
      <c r="AZ30" s="90">
        <v>1840</v>
      </c>
      <c r="BA30" s="130" t="s">
        <v>201</v>
      </c>
      <c r="BB30" s="131">
        <v>52</v>
      </c>
      <c r="BC30" s="132" t="s">
        <v>185</v>
      </c>
      <c r="BD30" s="82">
        <v>29</v>
      </c>
      <c r="BE30" s="133" t="s">
        <v>183</v>
      </c>
      <c r="BF30" s="82">
        <v>20</v>
      </c>
      <c r="BG30" s="134" t="s">
        <v>204</v>
      </c>
      <c r="BH30" s="241"/>
      <c r="BI30" s="374"/>
      <c r="BJ30" s="168" t="s">
        <v>251</v>
      </c>
      <c r="BK30" s="169">
        <v>21.568038449984979</v>
      </c>
      <c r="BL30" s="168" t="s">
        <v>249</v>
      </c>
      <c r="BM30" s="170">
        <v>17.753079002703515</v>
      </c>
      <c r="BN30" s="171" t="s">
        <v>250</v>
      </c>
      <c r="BO30" s="169">
        <v>14.809252027635928</v>
      </c>
      <c r="BP30" s="80">
        <v>88</v>
      </c>
      <c r="BQ30" s="81">
        <v>41</v>
      </c>
      <c r="BR30" s="81">
        <v>4</v>
      </c>
      <c r="BS30" s="82">
        <v>9</v>
      </c>
      <c r="BT30" s="90">
        <v>142</v>
      </c>
      <c r="BV30" s="22" t="s">
        <v>56</v>
      </c>
      <c r="BW30" s="23" t="s">
        <v>57</v>
      </c>
      <c r="BX30" s="80">
        <v>5</v>
      </c>
      <c r="BY30" s="254">
        <v>8</v>
      </c>
      <c r="BZ30" s="254">
        <v>4</v>
      </c>
      <c r="CA30" s="195">
        <v>3</v>
      </c>
      <c r="CB30" s="196">
        <v>161</v>
      </c>
      <c r="CC30" s="197">
        <v>96</v>
      </c>
      <c r="CD30" s="254">
        <v>103</v>
      </c>
      <c r="CE30" s="254">
        <v>43</v>
      </c>
      <c r="CF30" s="248">
        <v>21</v>
      </c>
      <c r="CG30" s="198">
        <v>2</v>
      </c>
      <c r="CH30" s="254">
        <v>4</v>
      </c>
      <c r="CI30" s="254">
        <v>0</v>
      </c>
      <c r="CJ30" s="248">
        <v>0</v>
      </c>
      <c r="CK30" s="241"/>
      <c r="CM30" s="80">
        <v>242</v>
      </c>
      <c r="CN30" s="81">
        <v>243</v>
      </c>
      <c r="CO30" s="81">
        <v>158</v>
      </c>
      <c r="CP30" s="83">
        <v>85</v>
      </c>
      <c r="CQ30" s="84">
        <v>6672</v>
      </c>
      <c r="CR30" s="81">
        <v>6662</v>
      </c>
      <c r="CS30" s="81">
        <v>6123</v>
      </c>
      <c r="CT30" s="82">
        <v>5887</v>
      </c>
      <c r="CU30" s="199">
        <v>27.982613908872899</v>
      </c>
      <c r="CV30" s="200">
        <v>29.525667967577302</v>
      </c>
      <c r="CW30" s="200">
        <v>24.51412706189776</v>
      </c>
      <c r="CX30" s="169">
        <v>19.041956854085274</v>
      </c>
      <c r="CZ30" s="22" t="s">
        <v>54</v>
      </c>
      <c r="DA30" s="23" t="s">
        <v>55</v>
      </c>
      <c r="DB30" s="222">
        <v>47.501300000000001</v>
      </c>
      <c r="DC30" s="229">
        <v>54.011899999999997</v>
      </c>
      <c r="DD30" s="229">
        <v>56.422600000000003</v>
      </c>
      <c r="DE30" s="230">
        <v>51.025500000000001</v>
      </c>
      <c r="DF30" s="84">
        <v>30.919560000000001</v>
      </c>
      <c r="DG30" s="81">
        <v>12.07568</v>
      </c>
      <c r="DH30" s="81">
        <v>5.1301899999999998</v>
      </c>
      <c r="DI30" s="84">
        <v>14.856299999999999</v>
      </c>
      <c r="DJ30" s="81">
        <v>6.8839399999999999</v>
      </c>
      <c r="DK30" s="82">
        <v>18.20561</v>
      </c>
      <c r="DL30" s="89">
        <v>88.071280000000002</v>
      </c>
    </row>
    <row r="31" spans="1:116">
      <c r="B31" s="31"/>
      <c r="C31" s="32"/>
      <c r="D31" s="33"/>
      <c r="E31" s="34"/>
      <c r="F31" s="34"/>
      <c r="G31" s="34"/>
      <c r="H31" s="35"/>
      <c r="I31" s="36"/>
      <c r="J31" s="34"/>
      <c r="K31" s="37"/>
      <c r="L31" s="33"/>
      <c r="M31" s="34"/>
      <c r="N31" s="37"/>
      <c r="O31" s="242"/>
      <c r="P31" s="31"/>
      <c r="Q31" s="32"/>
      <c r="R31" s="80"/>
      <c r="S31" s="81"/>
      <c r="T31" s="81"/>
      <c r="U31" s="82"/>
      <c r="V31" s="81"/>
      <c r="W31" s="81"/>
      <c r="X31" s="81"/>
      <c r="Y31" s="83"/>
      <c r="Z31" s="91"/>
      <c r="AA31" s="92"/>
      <c r="AB31" s="242"/>
      <c r="AD31" s="93"/>
      <c r="AE31" s="94"/>
      <c r="AF31" s="94"/>
      <c r="AG31" s="94"/>
      <c r="AH31" s="94"/>
      <c r="AI31" s="95"/>
      <c r="AJ31" s="96"/>
      <c r="AK31" s="97"/>
      <c r="AL31" s="91"/>
      <c r="AM31" s="91"/>
      <c r="AN31" s="98"/>
      <c r="AO31" s="99"/>
      <c r="AP31" s="100"/>
      <c r="AR31" s="31"/>
      <c r="AS31" s="246"/>
      <c r="AT31" s="135"/>
      <c r="AU31" s="136"/>
      <c r="AV31" s="136"/>
      <c r="AW31" s="137"/>
      <c r="AX31" s="138"/>
      <c r="AY31" s="139"/>
      <c r="AZ31" s="140"/>
      <c r="BA31" s="141"/>
      <c r="BB31" s="142"/>
      <c r="BC31" s="143"/>
      <c r="BD31" s="144"/>
      <c r="BE31" s="145"/>
      <c r="BF31" s="144"/>
      <c r="BG31" s="146"/>
      <c r="BH31" s="242"/>
      <c r="BI31" s="374"/>
      <c r="BJ31" s="172"/>
      <c r="BK31" s="173"/>
      <c r="BL31" s="172"/>
      <c r="BM31" s="174"/>
      <c r="BN31" s="175"/>
      <c r="BO31" s="173"/>
      <c r="BP31" s="176"/>
      <c r="BQ31" s="136"/>
      <c r="BR31" s="136"/>
      <c r="BS31" s="144"/>
      <c r="BT31" s="140"/>
      <c r="BV31" s="31"/>
      <c r="BW31" s="32"/>
      <c r="BX31" s="176"/>
      <c r="BY31" s="201"/>
      <c r="BZ31" s="201"/>
      <c r="CA31" s="202"/>
      <c r="CB31" s="203"/>
      <c r="CC31" s="204"/>
      <c r="CD31" s="201"/>
      <c r="CE31" s="201"/>
      <c r="CF31" s="205"/>
      <c r="CG31" s="206"/>
      <c r="CH31" s="201"/>
      <c r="CI31" s="201"/>
      <c r="CJ31" s="205"/>
      <c r="CK31" s="242"/>
      <c r="CM31" s="176"/>
      <c r="CN31" s="136"/>
      <c r="CO31" s="136"/>
      <c r="CP31" s="207"/>
      <c r="CQ31" s="135"/>
      <c r="CR31" s="136"/>
      <c r="CS31" s="136"/>
      <c r="CT31" s="144"/>
      <c r="CU31" s="208"/>
      <c r="CV31" s="209"/>
      <c r="CW31" s="209"/>
      <c r="CX31" s="173"/>
      <c r="CZ31" s="22" t="s">
        <v>56</v>
      </c>
      <c r="DA31" s="23" t="s">
        <v>57</v>
      </c>
      <c r="DB31" s="222">
        <v>52.393900000000002</v>
      </c>
      <c r="DC31" s="229">
        <v>58.193600000000004</v>
      </c>
      <c r="DD31" s="229">
        <v>59.633299999999998</v>
      </c>
      <c r="DE31" s="230">
        <v>55.4893</v>
      </c>
      <c r="DF31" s="84">
        <v>33.153269999999999</v>
      </c>
      <c r="DG31" s="81">
        <v>17.49736</v>
      </c>
      <c r="DH31" s="81">
        <v>10.18927</v>
      </c>
      <c r="DI31" s="84">
        <v>11.78458</v>
      </c>
      <c r="DJ31" s="81">
        <v>8.2114499999999992</v>
      </c>
      <c r="DK31" s="82">
        <v>20.4468</v>
      </c>
      <c r="DL31" s="89">
        <v>101.28273</v>
      </c>
    </row>
    <row r="32" spans="1:116">
      <c r="A32" s="384"/>
      <c r="B32" s="15" t="s">
        <v>58</v>
      </c>
      <c r="C32" s="16" t="s">
        <v>59</v>
      </c>
      <c r="D32" s="17">
        <v>388108</v>
      </c>
      <c r="E32" s="18">
        <v>388877</v>
      </c>
      <c r="F32" s="18">
        <v>382570</v>
      </c>
      <c r="G32" s="18">
        <v>373712</v>
      </c>
      <c r="H32" s="19">
        <v>364282</v>
      </c>
      <c r="I32" s="20">
        <v>60454</v>
      </c>
      <c r="J32" s="18">
        <v>253421</v>
      </c>
      <c r="K32" s="21">
        <v>74169</v>
      </c>
      <c r="L32" s="17">
        <v>45975</v>
      </c>
      <c r="M32" s="18">
        <v>206407</v>
      </c>
      <c r="N32" s="21">
        <v>111900</v>
      </c>
      <c r="O32" s="240"/>
      <c r="P32" s="15" t="s">
        <v>58</v>
      </c>
      <c r="Q32" s="16" t="s">
        <v>59</v>
      </c>
      <c r="R32" s="71">
        <v>16880</v>
      </c>
      <c r="S32" s="72">
        <v>16081</v>
      </c>
      <c r="T32" s="72">
        <v>15302</v>
      </c>
      <c r="U32" s="61">
        <v>12891</v>
      </c>
      <c r="V32" s="72">
        <v>15889</v>
      </c>
      <c r="W32" s="72">
        <v>17965</v>
      </c>
      <c r="X32" s="72">
        <v>19962</v>
      </c>
      <c r="Y32" s="73">
        <v>21438</v>
      </c>
      <c r="Z32" s="60">
        <v>72539</v>
      </c>
      <c r="AA32" s="61">
        <v>74060</v>
      </c>
      <c r="AB32" s="240"/>
      <c r="AC32" s="384"/>
      <c r="AD32" s="74">
        <v>1999.2200000000003</v>
      </c>
      <c r="AE32" s="75">
        <v>105.54000000000003</v>
      </c>
      <c r="AF32" s="75">
        <v>49.320000000000007</v>
      </c>
      <c r="AG32" s="75">
        <v>89.289999999999964</v>
      </c>
      <c r="AH32" s="75">
        <v>75.13</v>
      </c>
      <c r="AI32" s="76">
        <v>135.76000000000002</v>
      </c>
      <c r="AJ32" s="77">
        <v>2454.2600000000002</v>
      </c>
      <c r="AK32" s="71">
        <v>4454</v>
      </c>
      <c r="AL32" s="60">
        <v>625</v>
      </c>
      <c r="AM32" s="60">
        <v>43</v>
      </c>
      <c r="AN32" s="72">
        <v>61674</v>
      </c>
      <c r="AO32" s="78">
        <v>25159</v>
      </c>
      <c r="AP32" s="79">
        <v>191036</v>
      </c>
      <c r="AR32" s="15" t="s">
        <v>58</v>
      </c>
      <c r="AS32" s="243" t="s">
        <v>59</v>
      </c>
      <c r="AT32" s="60">
        <v>18411</v>
      </c>
      <c r="AU32" s="72">
        <v>16953</v>
      </c>
      <c r="AV32" s="72">
        <v>14875</v>
      </c>
      <c r="AW32" s="78">
        <v>12081</v>
      </c>
      <c r="AX32" s="74">
        <v>35.460640675440771</v>
      </c>
      <c r="AY32" s="76">
        <v>64.539359324559214</v>
      </c>
      <c r="AZ32" s="79">
        <v>17721</v>
      </c>
      <c r="BA32" s="124" t="s">
        <v>169</v>
      </c>
      <c r="BB32" s="147">
        <v>314</v>
      </c>
      <c r="BC32" s="126" t="s">
        <v>162</v>
      </c>
      <c r="BD32" s="61">
        <v>245</v>
      </c>
      <c r="BE32" s="128" t="s">
        <v>205</v>
      </c>
      <c r="BF32" s="61">
        <v>227</v>
      </c>
      <c r="BG32" s="129" t="s">
        <v>206</v>
      </c>
      <c r="BH32" s="240"/>
      <c r="BI32" s="384"/>
      <c r="BJ32" s="164" t="s">
        <v>249</v>
      </c>
      <c r="BK32" s="165">
        <v>21.768696389550243</v>
      </c>
      <c r="BL32" s="164" t="s">
        <v>248</v>
      </c>
      <c r="BM32" s="166">
        <v>17.814161312416424</v>
      </c>
      <c r="BN32" s="167" t="s">
        <v>254</v>
      </c>
      <c r="BO32" s="165">
        <v>15.056586543165585</v>
      </c>
      <c r="BP32" s="71">
        <v>1979</v>
      </c>
      <c r="BQ32" s="72">
        <v>705</v>
      </c>
      <c r="BR32" s="72">
        <v>129</v>
      </c>
      <c r="BS32" s="61">
        <v>114</v>
      </c>
      <c r="BT32" s="79">
        <v>2927</v>
      </c>
      <c r="BV32" s="15" t="s">
        <v>58</v>
      </c>
      <c r="BW32" s="16" t="s">
        <v>59</v>
      </c>
      <c r="BX32" s="71">
        <v>204</v>
      </c>
      <c r="BY32" s="187">
        <v>165</v>
      </c>
      <c r="BZ32" s="187">
        <v>142</v>
      </c>
      <c r="CA32" s="188">
        <v>142</v>
      </c>
      <c r="CB32" s="189">
        <v>4920</v>
      </c>
      <c r="CC32" s="190">
        <v>2232</v>
      </c>
      <c r="CD32" s="187">
        <v>1673</v>
      </c>
      <c r="CE32" s="187">
        <v>1102</v>
      </c>
      <c r="CF32" s="191">
        <v>492</v>
      </c>
      <c r="CG32" s="192">
        <v>27</v>
      </c>
      <c r="CH32" s="187">
        <v>20</v>
      </c>
      <c r="CI32" s="187">
        <v>18</v>
      </c>
      <c r="CJ32" s="191">
        <v>9</v>
      </c>
      <c r="CK32" s="240"/>
      <c r="CL32" s="384"/>
      <c r="CM32" s="71">
        <v>5943</v>
      </c>
      <c r="CN32" s="72">
        <v>4164</v>
      </c>
      <c r="CO32" s="72">
        <v>2893</v>
      </c>
      <c r="CP32" s="73">
        <v>1566</v>
      </c>
      <c r="CQ32" s="60">
        <v>130003</v>
      </c>
      <c r="CR32" s="72">
        <v>115947</v>
      </c>
      <c r="CS32" s="72">
        <v>112911</v>
      </c>
      <c r="CT32" s="61">
        <v>106927</v>
      </c>
      <c r="CU32" s="193">
        <v>25.589409475165958</v>
      </c>
      <c r="CV32" s="194">
        <v>23.12522100614936</v>
      </c>
      <c r="CW32" s="194">
        <v>17.978656843997566</v>
      </c>
      <c r="CX32" s="165">
        <v>14.111650348731331</v>
      </c>
      <c r="CZ32" s="31"/>
      <c r="DA32" s="32"/>
      <c r="DB32" s="231"/>
      <c r="DC32" s="232"/>
      <c r="DD32" s="232"/>
      <c r="DE32" s="233"/>
      <c r="DF32" s="91"/>
      <c r="DG32" s="98"/>
      <c r="DH32" s="98"/>
      <c r="DI32" s="91"/>
      <c r="DJ32" s="98"/>
      <c r="DK32" s="92"/>
      <c r="DL32" s="99"/>
    </row>
    <row r="33" spans="1:116">
      <c r="B33" s="22" t="s">
        <v>60</v>
      </c>
      <c r="C33" s="23" t="s">
        <v>61</v>
      </c>
      <c r="D33" s="24">
        <v>92061</v>
      </c>
      <c r="E33" s="25">
        <v>92597</v>
      </c>
      <c r="F33" s="25">
        <v>91418</v>
      </c>
      <c r="G33" s="25">
        <v>89153</v>
      </c>
      <c r="H33" s="26">
        <v>85283</v>
      </c>
      <c r="I33" s="27">
        <v>14243</v>
      </c>
      <c r="J33" s="25">
        <v>61400</v>
      </c>
      <c r="K33" s="28">
        <v>16388</v>
      </c>
      <c r="L33" s="24">
        <v>10503</v>
      </c>
      <c r="M33" s="25">
        <v>48691</v>
      </c>
      <c r="N33" s="28">
        <v>26089</v>
      </c>
      <c r="O33" s="241"/>
      <c r="P33" s="22" t="s">
        <v>60</v>
      </c>
      <c r="Q33" s="23" t="s">
        <v>61</v>
      </c>
      <c r="R33" s="80">
        <v>4321</v>
      </c>
      <c r="S33" s="81">
        <v>4083</v>
      </c>
      <c r="T33" s="81">
        <v>3593</v>
      </c>
      <c r="U33" s="82">
        <v>2794</v>
      </c>
      <c r="V33" s="81">
        <v>3639</v>
      </c>
      <c r="W33" s="81">
        <v>4185</v>
      </c>
      <c r="X33" s="81">
        <v>4448</v>
      </c>
      <c r="Y33" s="83">
        <v>5160</v>
      </c>
      <c r="Z33" s="84">
        <v>14632</v>
      </c>
      <c r="AA33" s="82">
        <v>15932</v>
      </c>
      <c r="AB33" s="241"/>
      <c r="AD33" s="85">
        <v>379.8</v>
      </c>
      <c r="AE33" s="86">
        <v>23.73</v>
      </c>
      <c r="AF33" s="86">
        <v>10.52</v>
      </c>
      <c r="AG33" s="86">
        <v>21.16</v>
      </c>
      <c r="AH33" s="86">
        <v>14.09</v>
      </c>
      <c r="AI33" s="87">
        <v>23.03</v>
      </c>
      <c r="AJ33" s="88">
        <v>472.33</v>
      </c>
      <c r="AK33" s="80">
        <v>773</v>
      </c>
      <c r="AL33" s="84">
        <v>93</v>
      </c>
      <c r="AM33" s="84">
        <v>15</v>
      </c>
      <c r="AN33" s="81">
        <v>16035</v>
      </c>
      <c r="AO33" s="89">
        <v>5729</v>
      </c>
      <c r="AP33" s="90">
        <v>45461</v>
      </c>
      <c r="AR33" s="22" t="s">
        <v>60</v>
      </c>
      <c r="AS33" s="244" t="s">
        <v>354</v>
      </c>
      <c r="AT33" s="84">
        <v>3283</v>
      </c>
      <c r="AU33" s="81">
        <v>2973</v>
      </c>
      <c r="AV33" s="81">
        <v>2560</v>
      </c>
      <c r="AW33" s="89">
        <v>1939</v>
      </c>
      <c r="AX33" s="85">
        <v>35.894791129448166</v>
      </c>
      <c r="AY33" s="87">
        <v>64.105208870551834</v>
      </c>
      <c r="AZ33" s="90">
        <v>4260</v>
      </c>
      <c r="BA33" s="130" t="s">
        <v>169</v>
      </c>
      <c r="BB33" s="131">
        <v>89</v>
      </c>
      <c r="BC33" s="132" t="s">
        <v>205</v>
      </c>
      <c r="BD33" s="82">
        <v>40</v>
      </c>
      <c r="BE33" s="133" t="s">
        <v>162</v>
      </c>
      <c r="BF33" s="82">
        <v>34</v>
      </c>
      <c r="BG33" s="134" t="s">
        <v>207</v>
      </c>
      <c r="BH33" s="241"/>
      <c r="BI33" s="374"/>
      <c r="BJ33" s="168" t="s">
        <v>254</v>
      </c>
      <c r="BK33" s="169">
        <v>28.546216633575998</v>
      </c>
      <c r="BL33" s="168" t="s">
        <v>249</v>
      </c>
      <c r="BM33" s="170">
        <v>21.597176262960513</v>
      </c>
      <c r="BN33" s="171" t="s">
        <v>248</v>
      </c>
      <c r="BO33" s="169">
        <v>9.695565850430178</v>
      </c>
      <c r="BP33" s="80">
        <v>842</v>
      </c>
      <c r="BQ33" s="81">
        <v>240</v>
      </c>
      <c r="BR33" s="81">
        <v>35</v>
      </c>
      <c r="BS33" s="82">
        <v>34</v>
      </c>
      <c r="BT33" s="90">
        <v>1151</v>
      </c>
      <c r="BV33" s="22" t="s">
        <v>60</v>
      </c>
      <c r="BW33" s="23" t="s">
        <v>61</v>
      </c>
      <c r="BX33" s="80">
        <v>53</v>
      </c>
      <c r="BY33" s="254">
        <v>51</v>
      </c>
      <c r="BZ33" s="254">
        <v>38</v>
      </c>
      <c r="CA33" s="195">
        <v>42</v>
      </c>
      <c r="CB33" s="196">
        <v>915</v>
      </c>
      <c r="CC33" s="197">
        <v>574</v>
      </c>
      <c r="CD33" s="254">
        <v>450</v>
      </c>
      <c r="CE33" s="254">
        <v>320</v>
      </c>
      <c r="CF33" s="248">
        <v>137</v>
      </c>
      <c r="CG33" s="198">
        <v>7</v>
      </c>
      <c r="CH33" s="254">
        <v>3</v>
      </c>
      <c r="CI33" s="254">
        <v>4</v>
      </c>
      <c r="CJ33" s="248">
        <v>0</v>
      </c>
      <c r="CK33" s="241"/>
      <c r="CM33" s="80">
        <v>1499</v>
      </c>
      <c r="CN33" s="81">
        <v>1031</v>
      </c>
      <c r="CO33" s="81">
        <v>717</v>
      </c>
      <c r="CP33" s="83">
        <v>436</v>
      </c>
      <c r="CQ33" s="84">
        <v>35217</v>
      </c>
      <c r="CR33" s="81">
        <v>32108</v>
      </c>
      <c r="CS33" s="81">
        <v>30889</v>
      </c>
      <c r="CT33" s="82">
        <v>29399</v>
      </c>
      <c r="CU33" s="199">
        <v>29.108101201124459</v>
      </c>
      <c r="CV33" s="200">
        <v>27.544537186993896</v>
      </c>
      <c r="CW33" s="200">
        <v>17.65526187773634</v>
      </c>
      <c r="CX33" s="169">
        <v>12.173291587258372</v>
      </c>
      <c r="CY33" s="384"/>
      <c r="CZ33" s="15" t="s">
        <v>58</v>
      </c>
      <c r="DA33" s="16" t="s">
        <v>59</v>
      </c>
      <c r="DB33" s="226" t="s">
        <v>303</v>
      </c>
      <c r="DC33" s="227" t="s">
        <v>303</v>
      </c>
      <c r="DD33" s="227" t="s">
        <v>303</v>
      </c>
      <c r="DE33" s="228" t="s">
        <v>303</v>
      </c>
      <c r="DF33" s="60">
        <v>577.18052999999998</v>
      </c>
      <c r="DG33" s="72">
        <v>343.4932</v>
      </c>
      <c r="DH33" s="72">
        <v>194.83096999999998</v>
      </c>
      <c r="DI33" s="60">
        <v>228.44398999999999</v>
      </c>
      <c r="DJ33" s="72">
        <v>149.79055000000002</v>
      </c>
      <c r="DK33" s="61">
        <v>401.95243000000005</v>
      </c>
      <c r="DL33" s="78">
        <v>1895.6916699999999</v>
      </c>
    </row>
    <row r="34" spans="1:116">
      <c r="B34" s="22" t="s">
        <v>62</v>
      </c>
      <c r="C34" s="23" t="s">
        <v>63</v>
      </c>
      <c r="D34" s="24">
        <v>24662</v>
      </c>
      <c r="E34" s="25">
        <v>23390</v>
      </c>
      <c r="F34" s="25">
        <v>22629</v>
      </c>
      <c r="G34" s="25">
        <v>20760</v>
      </c>
      <c r="H34" s="26">
        <v>19247</v>
      </c>
      <c r="I34" s="27">
        <v>3588</v>
      </c>
      <c r="J34" s="25">
        <v>15358</v>
      </c>
      <c r="K34" s="28">
        <v>5708</v>
      </c>
      <c r="L34" s="24">
        <v>2112</v>
      </c>
      <c r="M34" s="25">
        <v>10149</v>
      </c>
      <c r="N34" s="28">
        <v>6986</v>
      </c>
      <c r="O34" s="241"/>
      <c r="P34" s="22" t="s">
        <v>62</v>
      </c>
      <c r="Q34" s="23" t="s">
        <v>63</v>
      </c>
      <c r="R34" s="80">
        <v>764</v>
      </c>
      <c r="S34" s="81">
        <v>674</v>
      </c>
      <c r="T34" s="81">
        <v>679</v>
      </c>
      <c r="U34" s="82">
        <v>558</v>
      </c>
      <c r="V34" s="81">
        <v>1277</v>
      </c>
      <c r="W34" s="81">
        <v>1329</v>
      </c>
      <c r="X34" s="81">
        <v>1480</v>
      </c>
      <c r="Y34" s="83">
        <v>1429</v>
      </c>
      <c r="Z34" s="84">
        <v>3155</v>
      </c>
      <c r="AA34" s="82">
        <v>3794</v>
      </c>
      <c r="AB34" s="241"/>
      <c r="AD34" s="85">
        <v>93.06</v>
      </c>
      <c r="AE34" s="86">
        <v>4.3</v>
      </c>
      <c r="AF34" s="86">
        <v>4.76</v>
      </c>
      <c r="AG34" s="86">
        <v>5.88</v>
      </c>
      <c r="AH34" s="86">
        <v>3.43</v>
      </c>
      <c r="AI34" s="87">
        <v>5.58</v>
      </c>
      <c r="AJ34" s="88">
        <v>117.01</v>
      </c>
      <c r="AK34" s="80">
        <v>202</v>
      </c>
      <c r="AL34" s="84">
        <v>26</v>
      </c>
      <c r="AM34" s="84">
        <v>3</v>
      </c>
      <c r="AN34" s="81">
        <v>4144</v>
      </c>
      <c r="AO34" s="89">
        <v>1222</v>
      </c>
      <c r="AP34" s="90">
        <v>10334</v>
      </c>
      <c r="AR34" s="22" t="s">
        <v>62</v>
      </c>
      <c r="AS34" s="244" t="s">
        <v>355</v>
      </c>
      <c r="AT34" s="84">
        <v>712</v>
      </c>
      <c r="AU34" s="81">
        <v>638</v>
      </c>
      <c r="AV34" s="81">
        <v>579</v>
      </c>
      <c r="AW34" s="89">
        <v>505</v>
      </c>
      <c r="AX34" s="85">
        <v>25.940594059405942</v>
      </c>
      <c r="AY34" s="87">
        <v>74.059405940594061</v>
      </c>
      <c r="AZ34" s="90">
        <v>481</v>
      </c>
      <c r="BA34" s="130" t="s">
        <v>162</v>
      </c>
      <c r="BB34" s="131">
        <v>18</v>
      </c>
      <c r="BC34" s="132" t="s">
        <v>173</v>
      </c>
      <c r="BD34" s="82">
        <v>17</v>
      </c>
      <c r="BE34" s="133" t="s">
        <v>169</v>
      </c>
      <c r="BF34" s="82">
        <v>16</v>
      </c>
      <c r="BG34" s="134" t="s">
        <v>208</v>
      </c>
      <c r="BH34" s="241"/>
      <c r="BI34" s="374"/>
      <c r="BJ34" s="168" t="s">
        <v>249</v>
      </c>
      <c r="BK34" s="169">
        <v>39.189700870882241</v>
      </c>
      <c r="BL34" s="168" t="s">
        <v>250</v>
      </c>
      <c r="BM34" s="170">
        <v>20.787580461946231</v>
      </c>
      <c r="BN34" s="171" t="s">
        <v>259</v>
      </c>
      <c r="BO34" s="169">
        <v>8.652025747822794</v>
      </c>
      <c r="BP34" s="80">
        <v>236</v>
      </c>
      <c r="BQ34" s="81">
        <v>76</v>
      </c>
      <c r="BR34" s="81">
        <v>11</v>
      </c>
      <c r="BS34" s="82">
        <v>10</v>
      </c>
      <c r="BT34" s="90">
        <v>333</v>
      </c>
      <c r="BV34" s="22" t="s">
        <v>62</v>
      </c>
      <c r="BW34" s="23" t="s">
        <v>63</v>
      </c>
      <c r="BX34" s="80">
        <v>14</v>
      </c>
      <c r="BY34" s="254">
        <v>9</v>
      </c>
      <c r="BZ34" s="254">
        <v>10</v>
      </c>
      <c r="CA34" s="195">
        <v>2</v>
      </c>
      <c r="CB34" s="196">
        <v>383</v>
      </c>
      <c r="CC34" s="197">
        <v>111</v>
      </c>
      <c r="CD34" s="254">
        <v>68</v>
      </c>
      <c r="CE34" s="254">
        <v>58</v>
      </c>
      <c r="CF34" s="248">
        <v>20</v>
      </c>
      <c r="CG34" s="198">
        <v>3</v>
      </c>
      <c r="CH34" s="254">
        <v>1</v>
      </c>
      <c r="CI34" s="254">
        <v>3</v>
      </c>
      <c r="CJ34" s="248">
        <v>0</v>
      </c>
      <c r="CK34" s="241"/>
      <c r="CM34" s="80">
        <v>310</v>
      </c>
      <c r="CN34" s="81">
        <v>166</v>
      </c>
      <c r="CO34" s="81">
        <v>167</v>
      </c>
      <c r="CP34" s="83">
        <v>60</v>
      </c>
      <c r="CQ34" s="84">
        <v>8901</v>
      </c>
      <c r="CR34" s="81">
        <v>7860</v>
      </c>
      <c r="CS34" s="81">
        <v>6457</v>
      </c>
      <c r="CT34" s="82">
        <v>6458</v>
      </c>
      <c r="CU34" s="199">
        <v>28.68217054263566</v>
      </c>
      <c r="CV34" s="200">
        <v>27.989821882951656</v>
      </c>
      <c r="CW34" s="200">
        <v>11.340206185567011</v>
      </c>
      <c r="CX34" s="169">
        <v>14.12639405204461</v>
      </c>
      <c r="CZ34" s="22" t="s">
        <v>60</v>
      </c>
      <c r="DA34" s="23" t="s">
        <v>61</v>
      </c>
      <c r="DB34" s="222">
        <v>52.211199999999998</v>
      </c>
      <c r="DC34" s="229">
        <v>55.715800000000002</v>
      </c>
      <c r="DD34" s="229">
        <v>55.989400000000003</v>
      </c>
      <c r="DE34" s="230">
        <v>53.644500000000001</v>
      </c>
      <c r="DF34" s="84">
        <v>151.50682</v>
      </c>
      <c r="DG34" s="81">
        <v>98.15419</v>
      </c>
      <c r="DH34" s="81">
        <v>47.509210000000003</v>
      </c>
      <c r="DI34" s="84">
        <v>55.130040000000001</v>
      </c>
      <c r="DJ34" s="81">
        <v>40.5565</v>
      </c>
      <c r="DK34" s="82">
        <v>76.604780000000005</v>
      </c>
      <c r="DL34" s="89">
        <v>469.46154000000001</v>
      </c>
    </row>
    <row r="35" spans="1:116">
      <c r="B35" s="22" t="s">
        <v>64</v>
      </c>
      <c r="C35" s="23" t="s">
        <v>65</v>
      </c>
      <c r="D35" s="24">
        <v>50063</v>
      </c>
      <c r="E35" s="25">
        <v>52133</v>
      </c>
      <c r="F35" s="25">
        <v>54729</v>
      </c>
      <c r="G35" s="25">
        <v>55384</v>
      </c>
      <c r="H35" s="26">
        <v>56689</v>
      </c>
      <c r="I35" s="27">
        <v>8225</v>
      </c>
      <c r="J35" s="25">
        <v>33657</v>
      </c>
      <c r="K35" s="28">
        <v>8181</v>
      </c>
      <c r="L35" s="24">
        <v>8590</v>
      </c>
      <c r="M35" s="25">
        <v>34811</v>
      </c>
      <c r="N35" s="28">
        <v>13288</v>
      </c>
      <c r="O35" s="241"/>
      <c r="P35" s="22" t="s">
        <v>64</v>
      </c>
      <c r="Q35" s="23" t="s">
        <v>65</v>
      </c>
      <c r="R35" s="80">
        <v>2554</v>
      </c>
      <c r="S35" s="81">
        <v>2652</v>
      </c>
      <c r="T35" s="81">
        <v>2760</v>
      </c>
      <c r="U35" s="82">
        <v>2514</v>
      </c>
      <c r="V35" s="81">
        <v>1795</v>
      </c>
      <c r="W35" s="81">
        <v>1961</v>
      </c>
      <c r="X35" s="81">
        <v>2256</v>
      </c>
      <c r="Y35" s="83">
        <v>2429</v>
      </c>
      <c r="Z35" s="84">
        <v>15340</v>
      </c>
      <c r="AA35" s="82">
        <v>13833</v>
      </c>
      <c r="AB35" s="241"/>
      <c r="AD35" s="85">
        <v>29.3</v>
      </c>
      <c r="AE35" s="86">
        <v>11.86</v>
      </c>
      <c r="AF35" s="86">
        <v>3.26</v>
      </c>
      <c r="AG35" s="86">
        <v>11.95</v>
      </c>
      <c r="AH35" s="86">
        <v>7.19</v>
      </c>
      <c r="AI35" s="87">
        <v>11.25</v>
      </c>
      <c r="AJ35" s="88">
        <v>74.81</v>
      </c>
      <c r="AK35" s="80">
        <v>714</v>
      </c>
      <c r="AL35" s="84">
        <v>33</v>
      </c>
      <c r="AM35" s="84">
        <v>0</v>
      </c>
      <c r="AN35" s="81">
        <v>9735</v>
      </c>
      <c r="AO35" s="89">
        <v>3647</v>
      </c>
      <c r="AP35" s="90">
        <v>29123</v>
      </c>
      <c r="AR35" s="22" t="s">
        <v>64</v>
      </c>
      <c r="AS35" s="244" t="s">
        <v>356</v>
      </c>
      <c r="AT35" s="84">
        <v>1943</v>
      </c>
      <c r="AU35" s="81">
        <v>1804</v>
      </c>
      <c r="AV35" s="81">
        <v>1565</v>
      </c>
      <c r="AW35" s="89">
        <v>1287</v>
      </c>
      <c r="AX35" s="85">
        <v>41.95804195804196</v>
      </c>
      <c r="AY35" s="87">
        <v>58.04195804195804</v>
      </c>
      <c r="AZ35" s="90">
        <v>2190</v>
      </c>
      <c r="BA35" s="130" t="s">
        <v>160</v>
      </c>
      <c r="BB35" s="131">
        <v>91</v>
      </c>
      <c r="BC35" s="132" t="s">
        <v>209</v>
      </c>
      <c r="BD35" s="82">
        <v>73</v>
      </c>
      <c r="BE35" s="133" t="s">
        <v>171</v>
      </c>
      <c r="BF35" s="82">
        <v>43</v>
      </c>
      <c r="BG35" s="134" t="s">
        <v>210</v>
      </c>
      <c r="BH35" s="241"/>
      <c r="BI35" s="374"/>
      <c r="BJ35" s="168" t="s">
        <v>249</v>
      </c>
      <c r="BK35" s="169">
        <v>28.379152348224512</v>
      </c>
      <c r="BL35" s="168" t="s">
        <v>251</v>
      </c>
      <c r="BM35" s="170">
        <v>17.840778923253151</v>
      </c>
      <c r="BN35" s="171" t="s">
        <v>254</v>
      </c>
      <c r="BO35" s="169">
        <v>11.025200458190149</v>
      </c>
      <c r="BP35" s="80">
        <v>164</v>
      </c>
      <c r="BQ35" s="81">
        <v>88</v>
      </c>
      <c r="BR35" s="81">
        <v>10</v>
      </c>
      <c r="BS35" s="82">
        <v>17</v>
      </c>
      <c r="BT35" s="90">
        <v>279</v>
      </c>
      <c r="BV35" s="22" t="s">
        <v>64</v>
      </c>
      <c r="BW35" s="23" t="s">
        <v>65</v>
      </c>
      <c r="BX35" s="80">
        <v>35</v>
      </c>
      <c r="BY35" s="254">
        <v>23</v>
      </c>
      <c r="BZ35" s="254">
        <v>21</v>
      </c>
      <c r="CA35" s="195">
        <v>25</v>
      </c>
      <c r="CB35" s="196">
        <v>287</v>
      </c>
      <c r="CC35" s="197">
        <v>361</v>
      </c>
      <c r="CD35" s="254">
        <v>274</v>
      </c>
      <c r="CE35" s="254">
        <v>170</v>
      </c>
      <c r="CF35" s="248">
        <v>97</v>
      </c>
      <c r="CG35" s="198">
        <v>2</v>
      </c>
      <c r="CH35" s="254">
        <v>1</v>
      </c>
      <c r="CI35" s="254">
        <v>0</v>
      </c>
      <c r="CJ35" s="248">
        <v>2</v>
      </c>
      <c r="CK35" s="241"/>
      <c r="CM35" s="80">
        <v>1073</v>
      </c>
      <c r="CN35" s="81">
        <v>837</v>
      </c>
      <c r="CO35" s="81">
        <v>561</v>
      </c>
      <c r="CP35" s="83">
        <v>315</v>
      </c>
      <c r="CQ35" s="84">
        <v>18983</v>
      </c>
      <c r="CR35" s="81">
        <v>17054</v>
      </c>
      <c r="CS35" s="81">
        <v>17993</v>
      </c>
      <c r="CT35" s="82">
        <v>15241</v>
      </c>
      <c r="CU35" s="199">
        <v>18.516567455091398</v>
      </c>
      <c r="CV35" s="200">
        <v>16.406708103670692</v>
      </c>
      <c r="CW35" s="200">
        <v>19.991107652976154</v>
      </c>
      <c r="CX35" s="169">
        <v>5.2142386288727751</v>
      </c>
      <c r="CZ35" s="22" t="s">
        <v>62</v>
      </c>
      <c r="DA35" s="23" t="s">
        <v>63</v>
      </c>
      <c r="DB35" s="222">
        <v>54.686500000000002</v>
      </c>
      <c r="DC35" s="229">
        <v>59.0822</v>
      </c>
      <c r="DD35" s="229">
        <v>60.990900000000003</v>
      </c>
      <c r="DE35" s="230">
        <v>59.420699999999997</v>
      </c>
      <c r="DF35" s="84">
        <v>33.940159999999999</v>
      </c>
      <c r="DG35" s="81">
        <v>16.764220000000002</v>
      </c>
      <c r="DH35" s="81">
        <v>13.80879</v>
      </c>
      <c r="DI35" s="84">
        <v>12.30547</v>
      </c>
      <c r="DJ35" s="81">
        <v>6.5739599999999996</v>
      </c>
      <c r="DK35" s="82">
        <v>23.452500000000001</v>
      </c>
      <c r="DL35" s="89">
        <v>106.8451</v>
      </c>
    </row>
    <row r="36" spans="1:116">
      <c r="B36" s="22" t="s">
        <v>66</v>
      </c>
      <c r="C36" s="23" t="s">
        <v>67</v>
      </c>
      <c r="D36" s="24">
        <v>93463</v>
      </c>
      <c r="E36" s="25">
        <v>97686</v>
      </c>
      <c r="F36" s="25">
        <v>97436</v>
      </c>
      <c r="G36" s="25">
        <v>98695</v>
      </c>
      <c r="H36" s="26">
        <v>99968</v>
      </c>
      <c r="I36" s="27">
        <v>14759</v>
      </c>
      <c r="J36" s="25">
        <v>66443</v>
      </c>
      <c r="K36" s="28">
        <v>12235</v>
      </c>
      <c r="L36" s="24">
        <v>12971</v>
      </c>
      <c r="M36" s="25">
        <v>58949</v>
      </c>
      <c r="N36" s="28">
        <v>28048</v>
      </c>
      <c r="O36" s="241"/>
      <c r="P36" s="22" t="s">
        <v>66</v>
      </c>
      <c r="Q36" s="23" t="s">
        <v>67</v>
      </c>
      <c r="R36" s="80">
        <v>4664</v>
      </c>
      <c r="S36" s="81">
        <v>4681</v>
      </c>
      <c r="T36" s="81">
        <v>4467</v>
      </c>
      <c r="U36" s="82">
        <v>3806</v>
      </c>
      <c r="V36" s="81">
        <v>2855</v>
      </c>
      <c r="W36" s="81">
        <v>3266</v>
      </c>
      <c r="X36" s="81">
        <v>3839</v>
      </c>
      <c r="Y36" s="83">
        <v>4368</v>
      </c>
      <c r="Z36" s="84">
        <v>23192</v>
      </c>
      <c r="AA36" s="82">
        <v>21854</v>
      </c>
      <c r="AB36" s="241"/>
      <c r="AD36" s="85">
        <v>33.159999999999997</v>
      </c>
      <c r="AE36" s="86">
        <v>8.3800000000000008</v>
      </c>
      <c r="AF36" s="86">
        <v>3.89</v>
      </c>
      <c r="AG36" s="86">
        <v>17.41</v>
      </c>
      <c r="AH36" s="86">
        <v>7.59</v>
      </c>
      <c r="AI36" s="87">
        <v>17.14</v>
      </c>
      <c r="AJ36" s="88">
        <v>87.57</v>
      </c>
      <c r="AK36" s="80">
        <v>596</v>
      </c>
      <c r="AL36" s="84">
        <v>27</v>
      </c>
      <c r="AM36" s="84">
        <v>0</v>
      </c>
      <c r="AN36" s="81">
        <v>16395</v>
      </c>
      <c r="AO36" s="89">
        <v>7578</v>
      </c>
      <c r="AP36" s="90">
        <v>51629</v>
      </c>
      <c r="AR36" s="22" t="s">
        <v>66</v>
      </c>
      <c r="AS36" s="244" t="s">
        <v>357</v>
      </c>
      <c r="AT36" s="84">
        <v>1990</v>
      </c>
      <c r="AU36" s="81">
        <v>1832</v>
      </c>
      <c r="AV36" s="81">
        <v>1615</v>
      </c>
      <c r="AW36" s="89">
        <v>1262</v>
      </c>
      <c r="AX36" s="85">
        <v>32.408874801901746</v>
      </c>
      <c r="AY36" s="87">
        <v>67.591125198098254</v>
      </c>
      <c r="AZ36" s="90">
        <v>1490</v>
      </c>
      <c r="BA36" s="130" t="s">
        <v>169</v>
      </c>
      <c r="BB36" s="131">
        <v>61</v>
      </c>
      <c r="BC36" s="132" t="s">
        <v>162</v>
      </c>
      <c r="BD36" s="82">
        <v>38</v>
      </c>
      <c r="BE36" s="133" t="s">
        <v>171</v>
      </c>
      <c r="BF36" s="82">
        <v>38</v>
      </c>
      <c r="BG36" s="134" t="s">
        <v>211</v>
      </c>
      <c r="BH36" s="241"/>
      <c r="BI36" s="374"/>
      <c r="BJ36" s="168" t="s">
        <v>248</v>
      </c>
      <c r="BK36" s="169">
        <v>36.94368428633156</v>
      </c>
      <c r="BL36" s="168" t="s">
        <v>249</v>
      </c>
      <c r="BM36" s="170">
        <v>21.042776897594699</v>
      </c>
      <c r="BN36" s="171" t="s">
        <v>254</v>
      </c>
      <c r="BO36" s="169">
        <v>9.6932161889673054</v>
      </c>
      <c r="BP36" s="80">
        <v>145</v>
      </c>
      <c r="BQ36" s="81">
        <v>97</v>
      </c>
      <c r="BR36" s="81">
        <v>31</v>
      </c>
      <c r="BS36" s="82">
        <v>29</v>
      </c>
      <c r="BT36" s="90">
        <v>302</v>
      </c>
      <c r="BV36" s="22" t="s">
        <v>66</v>
      </c>
      <c r="BW36" s="23" t="s">
        <v>67</v>
      </c>
      <c r="BX36" s="80">
        <v>39</v>
      </c>
      <c r="BY36" s="254">
        <v>24</v>
      </c>
      <c r="BZ36" s="254">
        <v>23</v>
      </c>
      <c r="CA36" s="195">
        <v>21</v>
      </c>
      <c r="CB36" s="196">
        <v>297</v>
      </c>
      <c r="CC36" s="197">
        <v>623</v>
      </c>
      <c r="CD36" s="254">
        <v>512</v>
      </c>
      <c r="CE36" s="254">
        <v>321</v>
      </c>
      <c r="CF36" s="248">
        <v>153</v>
      </c>
      <c r="CG36" s="198">
        <v>3</v>
      </c>
      <c r="CH36" s="254">
        <v>2</v>
      </c>
      <c r="CI36" s="254">
        <v>4</v>
      </c>
      <c r="CJ36" s="248">
        <v>2</v>
      </c>
      <c r="CK36" s="241"/>
      <c r="CM36" s="80">
        <v>1779</v>
      </c>
      <c r="CN36" s="81">
        <v>1251</v>
      </c>
      <c r="CO36" s="81">
        <v>823</v>
      </c>
      <c r="CP36" s="83">
        <v>453</v>
      </c>
      <c r="CQ36" s="84">
        <v>33236</v>
      </c>
      <c r="CR36" s="81">
        <v>29376</v>
      </c>
      <c r="CS36" s="81">
        <v>28711</v>
      </c>
      <c r="CT36" s="82">
        <v>27145</v>
      </c>
      <c r="CU36" s="199">
        <v>25.114333854856181</v>
      </c>
      <c r="CV36" s="200">
        <v>20.261437908496731</v>
      </c>
      <c r="CW36" s="200">
        <v>16.770575737522204</v>
      </c>
      <c r="CX36" s="169">
        <v>20.611736722785892</v>
      </c>
      <c r="CZ36" s="22" t="s">
        <v>64</v>
      </c>
      <c r="DA36" s="23" t="s">
        <v>65</v>
      </c>
      <c r="DB36" s="222">
        <v>53.720999999999997</v>
      </c>
      <c r="DC36" s="229">
        <v>59.292200000000001</v>
      </c>
      <c r="DD36" s="229">
        <v>59.441400000000002</v>
      </c>
      <c r="DE36" s="230">
        <v>58.4193</v>
      </c>
      <c r="DF36" s="84">
        <v>87.900099999999995</v>
      </c>
      <c r="DG36" s="81">
        <v>40.036520000000003</v>
      </c>
      <c r="DH36" s="81">
        <v>25.344799999999999</v>
      </c>
      <c r="DI36" s="84">
        <v>28.818650000000002</v>
      </c>
      <c r="DJ36" s="81">
        <v>15.09268</v>
      </c>
      <c r="DK36" s="82">
        <v>36.987029999999997</v>
      </c>
      <c r="DL36" s="89">
        <v>234.17977999999999</v>
      </c>
    </row>
    <row r="37" spans="1:116">
      <c r="B37" s="22" t="s">
        <v>68</v>
      </c>
      <c r="C37" s="23" t="s">
        <v>69</v>
      </c>
      <c r="D37" s="24">
        <v>49377</v>
      </c>
      <c r="E37" s="25">
        <v>47495</v>
      </c>
      <c r="F37" s="25">
        <v>44491</v>
      </c>
      <c r="G37" s="25">
        <v>42090</v>
      </c>
      <c r="H37" s="26">
        <v>38997</v>
      </c>
      <c r="I37" s="27">
        <v>7808</v>
      </c>
      <c r="J37" s="25">
        <v>28154</v>
      </c>
      <c r="K37" s="28">
        <v>13415</v>
      </c>
      <c r="L37" s="24">
        <v>4575</v>
      </c>
      <c r="M37" s="25">
        <v>19801</v>
      </c>
      <c r="N37" s="28">
        <v>14621</v>
      </c>
      <c r="O37" s="241"/>
      <c r="P37" s="22" t="s">
        <v>68</v>
      </c>
      <c r="Q37" s="23" t="s">
        <v>69</v>
      </c>
      <c r="R37" s="80">
        <v>1906</v>
      </c>
      <c r="S37" s="81">
        <v>1645</v>
      </c>
      <c r="T37" s="81">
        <v>1522</v>
      </c>
      <c r="U37" s="82">
        <v>1246</v>
      </c>
      <c r="V37" s="81">
        <v>2554</v>
      </c>
      <c r="W37" s="81">
        <v>2865</v>
      </c>
      <c r="X37" s="81">
        <v>3259</v>
      </c>
      <c r="Y37" s="83">
        <v>3263</v>
      </c>
      <c r="Z37" s="84">
        <v>4696</v>
      </c>
      <c r="AA37" s="82">
        <v>6071</v>
      </c>
      <c r="AB37" s="241"/>
      <c r="AD37" s="85">
        <v>922.53</v>
      </c>
      <c r="AE37" s="86">
        <v>28.22</v>
      </c>
      <c r="AF37" s="86">
        <v>11.66</v>
      </c>
      <c r="AG37" s="86">
        <v>13.63</v>
      </c>
      <c r="AH37" s="86">
        <v>21.34</v>
      </c>
      <c r="AI37" s="87">
        <v>33.369999999999997</v>
      </c>
      <c r="AJ37" s="88">
        <v>1030.75</v>
      </c>
      <c r="AK37" s="80">
        <v>1019</v>
      </c>
      <c r="AL37" s="84">
        <v>266</v>
      </c>
      <c r="AM37" s="84">
        <v>18</v>
      </c>
      <c r="AN37" s="81">
        <v>4545</v>
      </c>
      <c r="AO37" s="89">
        <v>2602</v>
      </c>
      <c r="AP37" s="90">
        <v>20671</v>
      </c>
      <c r="AR37" s="22" t="s">
        <v>68</v>
      </c>
      <c r="AS37" s="244" t="s">
        <v>358</v>
      </c>
      <c r="AT37" s="84">
        <v>4829</v>
      </c>
      <c r="AU37" s="81">
        <v>4459</v>
      </c>
      <c r="AV37" s="81">
        <v>3964</v>
      </c>
      <c r="AW37" s="89">
        <v>3319</v>
      </c>
      <c r="AX37" s="85">
        <v>37.390780355528776</v>
      </c>
      <c r="AY37" s="87">
        <v>62.609219644471224</v>
      </c>
      <c r="AZ37" s="90">
        <v>4800</v>
      </c>
      <c r="BA37" s="130" t="s">
        <v>162</v>
      </c>
      <c r="BB37" s="131">
        <v>66</v>
      </c>
      <c r="BC37" s="132" t="s">
        <v>161</v>
      </c>
      <c r="BD37" s="82">
        <v>57</v>
      </c>
      <c r="BE37" s="133" t="s">
        <v>205</v>
      </c>
      <c r="BF37" s="82">
        <v>45</v>
      </c>
      <c r="BG37" s="134" t="s">
        <v>212</v>
      </c>
      <c r="BH37" s="241"/>
      <c r="BI37" s="374"/>
      <c r="BJ37" s="168" t="s">
        <v>249</v>
      </c>
      <c r="BK37" s="169">
        <v>18.63677536231884</v>
      </c>
      <c r="BL37" s="168" t="s">
        <v>254</v>
      </c>
      <c r="BM37" s="170">
        <v>13.269927536231885</v>
      </c>
      <c r="BN37" s="171" t="s">
        <v>262</v>
      </c>
      <c r="BO37" s="169">
        <v>12.182971014492754</v>
      </c>
      <c r="BP37" s="80">
        <v>240</v>
      </c>
      <c r="BQ37" s="81">
        <v>72</v>
      </c>
      <c r="BR37" s="81">
        <v>11</v>
      </c>
      <c r="BS37" s="82">
        <v>5</v>
      </c>
      <c r="BT37" s="90">
        <v>328</v>
      </c>
      <c r="BV37" s="22" t="s">
        <v>68</v>
      </c>
      <c r="BW37" s="23" t="s">
        <v>69</v>
      </c>
      <c r="BX37" s="80">
        <v>18</v>
      </c>
      <c r="BY37" s="254">
        <v>22</v>
      </c>
      <c r="BZ37" s="254">
        <v>17</v>
      </c>
      <c r="CA37" s="195">
        <v>15</v>
      </c>
      <c r="CB37" s="196">
        <v>1587</v>
      </c>
      <c r="CC37" s="197">
        <v>224</v>
      </c>
      <c r="CD37" s="254">
        <v>161</v>
      </c>
      <c r="CE37" s="254">
        <v>100</v>
      </c>
      <c r="CF37" s="248">
        <v>31</v>
      </c>
      <c r="CG37" s="198">
        <v>6</v>
      </c>
      <c r="CH37" s="254">
        <v>5</v>
      </c>
      <c r="CI37" s="254">
        <v>3</v>
      </c>
      <c r="CJ37" s="248">
        <v>5</v>
      </c>
      <c r="CK37" s="241"/>
      <c r="CM37" s="80">
        <v>496</v>
      </c>
      <c r="CN37" s="81">
        <v>338</v>
      </c>
      <c r="CO37" s="81">
        <v>191</v>
      </c>
      <c r="CP37" s="83">
        <v>76</v>
      </c>
      <c r="CQ37" s="84">
        <v>13675</v>
      </c>
      <c r="CR37" s="81">
        <v>12383</v>
      </c>
      <c r="CS37" s="81">
        <v>12514</v>
      </c>
      <c r="CT37" s="82">
        <v>13373</v>
      </c>
      <c r="CU37" s="199">
        <v>19.941499085923216</v>
      </c>
      <c r="CV37" s="200">
        <v>23.42727933457159</v>
      </c>
      <c r="CW37" s="200">
        <v>18.858878056576632</v>
      </c>
      <c r="CX37" s="169">
        <v>13.168324235399687</v>
      </c>
      <c r="CZ37" s="22" t="s">
        <v>66</v>
      </c>
      <c r="DA37" s="23" t="s">
        <v>67</v>
      </c>
      <c r="DB37" s="222">
        <v>52.4544</v>
      </c>
      <c r="DC37" s="229">
        <v>57.810600000000001</v>
      </c>
      <c r="DD37" s="229">
        <v>58.183100000000003</v>
      </c>
      <c r="DE37" s="230">
        <v>55.779299999999999</v>
      </c>
      <c r="DF37" s="84">
        <v>127.94622</v>
      </c>
      <c r="DG37" s="81">
        <v>66.491829999999993</v>
      </c>
      <c r="DH37" s="81">
        <v>32.365430000000003</v>
      </c>
      <c r="DI37" s="84">
        <v>51.797339999999998</v>
      </c>
      <c r="DJ37" s="81">
        <v>21.403970000000001</v>
      </c>
      <c r="DK37" s="82">
        <v>53.771729999999998</v>
      </c>
      <c r="DL37" s="89">
        <v>353.77652</v>
      </c>
    </row>
    <row r="38" spans="1:116">
      <c r="B38" s="22" t="s">
        <v>70</v>
      </c>
      <c r="C38" s="23" t="s">
        <v>71</v>
      </c>
      <c r="D38" s="24">
        <v>8853</v>
      </c>
      <c r="E38" s="25">
        <v>8552</v>
      </c>
      <c r="F38" s="25">
        <v>8361</v>
      </c>
      <c r="G38" s="25">
        <v>8202</v>
      </c>
      <c r="H38" s="26">
        <v>8071</v>
      </c>
      <c r="I38" s="27">
        <v>1272</v>
      </c>
      <c r="J38" s="25">
        <v>6332</v>
      </c>
      <c r="K38" s="28">
        <v>1249</v>
      </c>
      <c r="L38" s="24">
        <v>1048</v>
      </c>
      <c r="M38" s="25">
        <v>4756</v>
      </c>
      <c r="N38" s="28">
        <v>2267</v>
      </c>
      <c r="O38" s="241"/>
      <c r="P38" s="22" t="s">
        <v>70</v>
      </c>
      <c r="Q38" s="23" t="s">
        <v>71</v>
      </c>
      <c r="R38" s="80">
        <v>336</v>
      </c>
      <c r="S38" s="81">
        <v>366</v>
      </c>
      <c r="T38" s="81">
        <v>358</v>
      </c>
      <c r="U38" s="82">
        <v>342</v>
      </c>
      <c r="V38" s="81">
        <v>335</v>
      </c>
      <c r="W38" s="81">
        <v>368</v>
      </c>
      <c r="X38" s="81">
        <v>365</v>
      </c>
      <c r="Y38" s="83">
        <v>373</v>
      </c>
      <c r="Z38" s="84">
        <v>2444</v>
      </c>
      <c r="AA38" s="82">
        <v>2386</v>
      </c>
      <c r="AB38" s="241"/>
      <c r="AD38" s="85">
        <v>4.6399999999999997</v>
      </c>
      <c r="AE38" s="86">
        <v>2.1800000000000002</v>
      </c>
      <c r="AF38" s="86">
        <v>1.1599999999999999</v>
      </c>
      <c r="AG38" s="86">
        <v>2.0699999999999998</v>
      </c>
      <c r="AH38" s="86">
        <v>1.19</v>
      </c>
      <c r="AI38" s="87">
        <v>1.63</v>
      </c>
      <c r="AJ38" s="88">
        <v>12.87</v>
      </c>
      <c r="AK38" s="80">
        <v>126</v>
      </c>
      <c r="AL38" s="84">
        <v>3</v>
      </c>
      <c r="AM38" s="84">
        <v>0</v>
      </c>
      <c r="AN38" s="81">
        <v>1603</v>
      </c>
      <c r="AO38" s="89">
        <v>613</v>
      </c>
      <c r="AP38" s="90">
        <v>4436</v>
      </c>
      <c r="AR38" s="22" t="s">
        <v>70</v>
      </c>
      <c r="AS38" s="244" t="s">
        <v>359</v>
      </c>
      <c r="AT38" s="84">
        <v>271</v>
      </c>
      <c r="AU38" s="81">
        <v>258</v>
      </c>
      <c r="AV38" s="81">
        <v>233</v>
      </c>
      <c r="AW38" s="89">
        <v>170</v>
      </c>
      <c r="AX38" s="85">
        <v>43.529411764705884</v>
      </c>
      <c r="AY38" s="87">
        <v>56.470588235294116</v>
      </c>
      <c r="AZ38" s="90">
        <v>162</v>
      </c>
      <c r="BA38" s="130" t="s">
        <v>178</v>
      </c>
      <c r="BB38" s="131">
        <v>12</v>
      </c>
      <c r="BC38" s="132" t="s">
        <v>169</v>
      </c>
      <c r="BD38" s="82">
        <v>8</v>
      </c>
      <c r="BE38" s="133" t="s">
        <v>171</v>
      </c>
      <c r="BF38" s="82">
        <v>8</v>
      </c>
      <c r="BG38" s="134" t="s">
        <v>213</v>
      </c>
      <c r="BH38" s="241"/>
      <c r="BI38" s="374"/>
      <c r="BJ38" s="168" t="s">
        <v>248</v>
      </c>
      <c r="BK38" s="169">
        <v>66.035694970254184</v>
      </c>
      <c r="BL38" s="168" t="s">
        <v>249</v>
      </c>
      <c r="BM38" s="170">
        <v>5.3001622498647922</v>
      </c>
      <c r="BN38" s="171" t="s">
        <v>261</v>
      </c>
      <c r="BO38" s="169">
        <v>4.8134126554894543</v>
      </c>
      <c r="BP38" s="80">
        <v>23</v>
      </c>
      <c r="BQ38" s="81">
        <v>22</v>
      </c>
      <c r="BR38" s="81">
        <v>3</v>
      </c>
      <c r="BS38" s="82">
        <v>1</v>
      </c>
      <c r="BT38" s="90">
        <v>49</v>
      </c>
      <c r="BV38" s="22" t="s">
        <v>70</v>
      </c>
      <c r="BW38" s="23" t="s">
        <v>71</v>
      </c>
      <c r="BX38" s="80">
        <v>5</v>
      </c>
      <c r="BY38" s="254">
        <v>4</v>
      </c>
      <c r="BZ38" s="254">
        <v>6</v>
      </c>
      <c r="CA38" s="195">
        <v>2</v>
      </c>
      <c r="CB38" s="196">
        <v>98</v>
      </c>
      <c r="CC38" s="197">
        <v>68</v>
      </c>
      <c r="CD38" s="254">
        <v>32</v>
      </c>
      <c r="CE38" s="254">
        <v>40</v>
      </c>
      <c r="CF38" s="248">
        <v>15</v>
      </c>
      <c r="CG38" s="198">
        <v>0</v>
      </c>
      <c r="CH38" s="254">
        <v>0</v>
      </c>
      <c r="CI38" s="254">
        <v>1</v>
      </c>
      <c r="CJ38" s="248">
        <v>0</v>
      </c>
      <c r="CK38" s="241"/>
      <c r="CM38" s="80">
        <v>132</v>
      </c>
      <c r="CN38" s="81">
        <v>132</v>
      </c>
      <c r="CO38" s="81">
        <v>102</v>
      </c>
      <c r="CP38" s="83">
        <v>59</v>
      </c>
      <c r="CQ38" s="84">
        <v>2391</v>
      </c>
      <c r="CR38" s="81">
        <v>2211</v>
      </c>
      <c r="CS38" s="81">
        <v>2099</v>
      </c>
      <c r="CT38" s="82">
        <v>1986</v>
      </c>
      <c r="CU38" s="199">
        <v>22.584692597239648</v>
      </c>
      <c r="CV38" s="200">
        <v>18.136589778380824</v>
      </c>
      <c r="CW38" s="200">
        <v>20.771796093377798</v>
      </c>
      <c r="CX38" s="169">
        <v>17.421953675730112</v>
      </c>
      <c r="CZ38" s="22" t="s">
        <v>68</v>
      </c>
      <c r="DA38" s="23" t="s">
        <v>69</v>
      </c>
      <c r="DB38" s="222">
        <v>67.3977</v>
      </c>
      <c r="DC38" s="229">
        <v>72.711100000000002</v>
      </c>
      <c r="DD38" s="229">
        <v>75.1601</v>
      </c>
      <c r="DE38" s="230">
        <v>74.550200000000004</v>
      </c>
      <c r="DF38" s="84">
        <v>66.425479999999993</v>
      </c>
      <c r="DG38" s="81">
        <v>39.512309999999999</v>
      </c>
      <c r="DH38" s="81">
        <v>33.674439999999997</v>
      </c>
      <c r="DI38" s="84">
        <v>38.144060000000003</v>
      </c>
      <c r="DJ38" s="81">
        <v>35.463099999999997</v>
      </c>
      <c r="DK38" s="82">
        <v>90.002430000000004</v>
      </c>
      <c r="DL38" s="89">
        <v>303.22181999999998</v>
      </c>
    </row>
    <row r="39" spans="1:116">
      <c r="B39" s="22" t="s">
        <v>72</v>
      </c>
      <c r="C39" s="23" t="s">
        <v>73</v>
      </c>
      <c r="D39" s="24">
        <v>5835</v>
      </c>
      <c r="E39" s="25">
        <v>5710</v>
      </c>
      <c r="F39" s="25">
        <v>5516</v>
      </c>
      <c r="G39" s="25">
        <v>5564</v>
      </c>
      <c r="H39" s="26">
        <v>5626</v>
      </c>
      <c r="I39" s="27">
        <v>897</v>
      </c>
      <c r="J39" s="25">
        <v>3718</v>
      </c>
      <c r="K39" s="28">
        <v>1220</v>
      </c>
      <c r="L39" s="24">
        <v>792</v>
      </c>
      <c r="M39" s="25">
        <v>3017</v>
      </c>
      <c r="N39" s="28">
        <v>1817</v>
      </c>
      <c r="O39" s="241"/>
      <c r="P39" s="22" t="s">
        <v>72</v>
      </c>
      <c r="Q39" s="23" t="s">
        <v>73</v>
      </c>
      <c r="R39" s="80">
        <v>193</v>
      </c>
      <c r="S39" s="81">
        <v>207</v>
      </c>
      <c r="T39" s="81">
        <v>228</v>
      </c>
      <c r="U39" s="82">
        <v>207</v>
      </c>
      <c r="V39" s="81">
        <v>258</v>
      </c>
      <c r="W39" s="81">
        <v>258</v>
      </c>
      <c r="X39" s="81">
        <v>276</v>
      </c>
      <c r="Y39" s="83">
        <v>282</v>
      </c>
      <c r="Z39" s="84">
        <v>1069</v>
      </c>
      <c r="AA39" s="82">
        <v>967</v>
      </c>
      <c r="AB39" s="241"/>
      <c r="AD39" s="85">
        <v>6.42</v>
      </c>
      <c r="AE39" s="86">
        <v>3.48</v>
      </c>
      <c r="AF39" s="86">
        <v>0.92</v>
      </c>
      <c r="AG39" s="86">
        <v>1.8</v>
      </c>
      <c r="AH39" s="86">
        <v>1.45</v>
      </c>
      <c r="AI39" s="87">
        <v>2.75</v>
      </c>
      <c r="AJ39" s="88">
        <v>16.82</v>
      </c>
      <c r="AK39" s="80">
        <v>145</v>
      </c>
      <c r="AL39" s="84">
        <v>8</v>
      </c>
      <c r="AM39" s="84">
        <v>0</v>
      </c>
      <c r="AN39" s="81">
        <v>1065</v>
      </c>
      <c r="AO39" s="89">
        <v>306</v>
      </c>
      <c r="AP39" s="90">
        <v>3063</v>
      </c>
      <c r="AR39" s="22" t="s">
        <v>72</v>
      </c>
      <c r="AS39" s="244" t="s">
        <v>360</v>
      </c>
      <c r="AT39" s="84">
        <v>414</v>
      </c>
      <c r="AU39" s="81">
        <v>379</v>
      </c>
      <c r="AV39" s="81">
        <v>311</v>
      </c>
      <c r="AW39" s="89">
        <v>267</v>
      </c>
      <c r="AX39" s="85">
        <v>48.314606741573037</v>
      </c>
      <c r="AY39" s="87">
        <v>51.68539325842697</v>
      </c>
      <c r="AZ39" s="90">
        <v>602</v>
      </c>
      <c r="BA39" s="130" t="s">
        <v>183</v>
      </c>
      <c r="BB39" s="131">
        <v>17</v>
      </c>
      <c r="BC39" s="132" t="s">
        <v>169</v>
      </c>
      <c r="BD39" s="82">
        <v>13</v>
      </c>
      <c r="BE39" s="133" t="s">
        <v>205</v>
      </c>
      <c r="BF39" s="82">
        <v>12</v>
      </c>
      <c r="BG39" s="134" t="s">
        <v>214</v>
      </c>
      <c r="BH39" s="241"/>
      <c r="BI39" s="374"/>
      <c r="BJ39" s="168" t="s">
        <v>249</v>
      </c>
      <c r="BK39" s="169">
        <v>53.653653653653656</v>
      </c>
      <c r="BL39" s="168" t="s">
        <v>251</v>
      </c>
      <c r="BM39" s="170">
        <v>14.414414414414415</v>
      </c>
      <c r="BN39" s="171" t="s">
        <v>261</v>
      </c>
      <c r="BO39" s="169">
        <v>13.013013013013014</v>
      </c>
      <c r="BP39" s="80">
        <v>50</v>
      </c>
      <c r="BQ39" s="81">
        <v>18</v>
      </c>
      <c r="BR39" s="81">
        <v>2</v>
      </c>
      <c r="BS39" s="82">
        <v>3</v>
      </c>
      <c r="BT39" s="90">
        <v>73</v>
      </c>
      <c r="BV39" s="22" t="s">
        <v>72</v>
      </c>
      <c r="BW39" s="23" t="s">
        <v>73</v>
      </c>
      <c r="BX39" s="80">
        <v>3</v>
      </c>
      <c r="BY39" s="254">
        <v>3</v>
      </c>
      <c r="BZ39" s="254">
        <v>3</v>
      </c>
      <c r="CA39" s="195">
        <v>4</v>
      </c>
      <c r="CB39" s="196">
        <v>103</v>
      </c>
      <c r="CC39" s="197">
        <v>31</v>
      </c>
      <c r="CD39" s="254">
        <v>16</v>
      </c>
      <c r="CE39" s="254">
        <v>9</v>
      </c>
      <c r="CF39" s="248">
        <v>7</v>
      </c>
      <c r="CG39" s="198">
        <v>1</v>
      </c>
      <c r="CH39" s="254">
        <v>0</v>
      </c>
      <c r="CI39" s="254">
        <v>0</v>
      </c>
      <c r="CJ39" s="248">
        <v>0</v>
      </c>
      <c r="CK39" s="241"/>
      <c r="CM39" s="80">
        <v>81</v>
      </c>
      <c r="CN39" s="81">
        <v>45</v>
      </c>
      <c r="CO39" s="81">
        <v>48</v>
      </c>
      <c r="CP39" s="83">
        <v>19</v>
      </c>
      <c r="CQ39" s="84">
        <v>1472</v>
      </c>
      <c r="CR39" s="81">
        <v>1444</v>
      </c>
      <c r="CS39" s="81">
        <v>1462</v>
      </c>
      <c r="CT39" s="82">
        <v>1585</v>
      </c>
      <c r="CU39" s="199">
        <v>28.464673913043477</v>
      </c>
      <c r="CV39" s="200">
        <v>25.831024930747919</v>
      </c>
      <c r="CW39" s="200">
        <v>16.963064295485637</v>
      </c>
      <c r="CX39" s="169">
        <v>8.89589905362776</v>
      </c>
      <c r="CZ39" s="22" t="s">
        <v>70</v>
      </c>
      <c r="DA39" s="23" t="s">
        <v>71</v>
      </c>
      <c r="DB39" s="222">
        <v>54.703899999999997</v>
      </c>
      <c r="DC39" s="229">
        <v>61.041600000000003</v>
      </c>
      <c r="DD39" s="229">
        <v>61.263599999999997</v>
      </c>
      <c r="DE39" s="230">
        <v>57.988999999999997</v>
      </c>
      <c r="DF39" s="84">
        <v>12.24924</v>
      </c>
      <c r="DG39" s="81">
        <v>6.6072199999999999</v>
      </c>
      <c r="DH39" s="81">
        <v>4.4880599999999999</v>
      </c>
      <c r="DI39" s="84">
        <v>5.5954800000000002</v>
      </c>
      <c r="DJ39" s="81">
        <v>2.4643299999999999</v>
      </c>
      <c r="DK39" s="82">
        <v>5.0800200000000002</v>
      </c>
      <c r="DL39" s="89">
        <v>36.484349999999999</v>
      </c>
    </row>
    <row r="40" spans="1:116">
      <c r="B40" s="22" t="s">
        <v>74</v>
      </c>
      <c r="C40" s="23" t="s">
        <v>75</v>
      </c>
      <c r="D40" s="24">
        <v>11013</v>
      </c>
      <c r="E40" s="25">
        <v>10838</v>
      </c>
      <c r="F40" s="25">
        <v>10593</v>
      </c>
      <c r="G40" s="25">
        <v>10197</v>
      </c>
      <c r="H40" s="26">
        <v>9860</v>
      </c>
      <c r="I40" s="27">
        <v>1803</v>
      </c>
      <c r="J40" s="25">
        <v>6838</v>
      </c>
      <c r="K40" s="28">
        <v>2372</v>
      </c>
      <c r="L40" s="24">
        <v>1239</v>
      </c>
      <c r="M40" s="25">
        <v>5462</v>
      </c>
      <c r="N40" s="28">
        <v>3159</v>
      </c>
      <c r="O40" s="241"/>
      <c r="P40" s="22" t="s">
        <v>74</v>
      </c>
      <c r="Q40" s="23" t="s">
        <v>75</v>
      </c>
      <c r="R40" s="80">
        <v>395</v>
      </c>
      <c r="S40" s="81">
        <v>406</v>
      </c>
      <c r="T40" s="81">
        <v>364</v>
      </c>
      <c r="U40" s="82">
        <v>332</v>
      </c>
      <c r="V40" s="81">
        <v>487</v>
      </c>
      <c r="W40" s="81">
        <v>538</v>
      </c>
      <c r="X40" s="81">
        <v>641</v>
      </c>
      <c r="Y40" s="83">
        <v>636</v>
      </c>
      <c r="Z40" s="84">
        <v>1935</v>
      </c>
      <c r="AA40" s="82">
        <v>2054</v>
      </c>
      <c r="AB40" s="241"/>
      <c r="AD40" s="85">
        <v>28.38</v>
      </c>
      <c r="AE40" s="86">
        <v>2.5499999999999998</v>
      </c>
      <c r="AF40" s="86">
        <v>1.76</v>
      </c>
      <c r="AG40" s="86">
        <v>2.44</v>
      </c>
      <c r="AH40" s="86">
        <v>1.55</v>
      </c>
      <c r="AI40" s="87">
        <v>4.4800000000000004</v>
      </c>
      <c r="AJ40" s="88">
        <v>41.16</v>
      </c>
      <c r="AK40" s="80">
        <v>76</v>
      </c>
      <c r="AL40" s="84">
        <v>15</v>
      </c>
      <c r="AM40" s="84">
        <v>0</v>
      </c>
      <c r="AN40" s="81">
        <v>1659</v>
      </c>
      <c r="AO40" s="89">
        <v>715</v>
      </c>
      <c r="AP40" s="90">
        <v>5272</v>
      </c>
      <c r="AR40" s="22" t="s">
        <v>74</v>
      </c>
      <c r="AS40" s="244" t="s">
        <v>361</v>
      </c>
      <c r="AT40" s="84">
        <v>662</v>
      </c>
      <c r="AU40" s="81">
        <v>601</v>
      </c>
      <c r="AV40" s="81">
        <v>570</v>
      </c>
      <c r="AW40" s="89">
        <v>482</v>
      </c>
      <c r="AX40" s="85">
        <v>28.42323651452282</v>
      </c>
      <c r="AY40" s="87">
        <v>71.576763485477173</v>
      </c>
      <c r="AZ40" s="90">
        <v>400</v>
      </c>
      <c r="BA40" s="130" t="s">
        <v>169</v>
      </c>
      <c r="BB40" s="131">
        <v>15</v>
      </c>
      <c r="BC40" s="132" t="s">
        <v>178</v>
      </c>
      <c r="BD40" s="82">
        <v>11</v>
      </c>
      <c r="BE40" s="133" t="s">
        <v>162</v>
      </c>
      <c r="BF40" s="82">
        <v>9</v>
      </c>
      <c r="BG40" s="134" t="s">
        <v>215</v>
      </c>
      <c r="BH40" s="241"/>
      <c r="BI40" s="374"/>
      <c r="BJ40" s="168" t="s">
        <v>259</v>
      </c>
      <c r="BK40" s="169">
        <v>30.369026013309135</v>
      </c>
      <c r="BL40" s="168" t="s">
        <v>249</v>
      </c>
      <c r="BM40" s="170">
        <v>20.568663036902603</v>
      </c>
      <c r="BN40" s="171" t="s">
        <v>257</v>
      </c>
      <c r="BO40" s="169">
        <v>12.825166364186327</v>
      </c>
      <c r="BP40" s="80">
        <v>51</v>
      </c>
      <c r="BQ40" s="81">
        <v>17</v>
      </c>
      <c r="BR40" s="81">
        <v>7</v>
      </c>
      <c r="BS40" s="82">
        <v>3</v>
      </c>
      <c r="BT40" s="90">
        <v>78</v>
      </c>
      <c r="BV40" s="22" t="s">
        <v>74</v>
      </c>
      <c r="BW40" s="23" t="s">
        <v>75</v>
      </c>
      <c r="BX40" s="80">
        <v>7</v>
      </c>
      <c r="BY40" s="254">
        <v>5</v>
      </c>
      <c r="BZ40" s="254">
        <v>4</v>
      </c>
      <c r="CA40" s="195">
        <v>5</v>
      </c>
      <c r="CB40" s="196">
        <v>171</v>
      </c>
      <c r="CC40" s="197">
        <v>57</v>
      </c>
      <c r="CD40" s="254">
        <v>34</v>
      </c>
      <c r="CE40" s="254">
        <v>18</v>
      </c>
      <c r="CF40" s="248">
        <v>5</v>
      </c>
      <c r="CG40" s="198">
        <v>3</v>
      </c>
      <c r="CH40" s="254">
        <v>0</v>
      </c>
      <c r="CI40" s="254">
        <v>0</v>
      </c>
      <c r="CJ40" s="248">
        <v>0</v>
      </c>
      <c r="CK40" s="241"/>
      <c r="CM40" s="80">
        <v>136</v>
      </c>
      <c r="CN40" s="81">
        <v>73</v>
      </c>
      <c r="CO40" s="81">
        <v>42</v>
      </c>
      <c r="CP40" s="83">
        <v>30</v>
      </c>
      <c r="CQ40" s="84">
        <v>2927</v>
      </c>
      <c r="CR40" s="81">
        <v>2421</v>
      </c>
      <c r="CS40" s="81">
        <v>2369</v>
      </c>
      <c r="CT40" s="82">
        <v>2153</v>
      </c>
      <c r="CU40" s="199">
        <v>30.919029723266146</v>
      </c>
      <c r="CV40" s="200">
        <v>25.278810408921931</v>
      </c>
      <c r="CW40" s="200">
        <v>20.388349514563107</v>
      </c>
      <c r="CX40" s="169">
        <v>24.976437323279924</v>
      </c>
      <c r="CZ40" s="22" t="s">
        <v>72</v>
      </c>
      <c r="DA40" s="23" t="s">
        <v>73</v>
      </c>
      <c r="DB40" s="222">
        <v>62.029699999999998</v>
      </c>
      <c r="DC40" s="229">
        <v>65.557599999999994</v>
      </c>
      <c r="DD40" s="229">
        <v>69.091999999999999</v>
      </c>
      <c r="DE40" s="230">
        <v>64.1935</v>
      </c>
      <c r="DF40" s="84">
        <v>10.125959999999999</v>
      </c>
      <c r="DG40" s="81">
        <v>5.9863799999999996</v>
      </c>
      <c r="DH40" s="81">
        <v>4.3487099999999996</v>
      </c>
      <c r="DI40" s="84">
        <v>3.5796000000000001</v>
      </c>
      <c r="DJ40" s="81">
        <v>2.7326700000000002</v>
      </c>
      <c r="DK40" s="82">
        <v>5.9895899999999997</v>
      </c>
      <c r="DL40" s="89">
        <v>32.762909999999998</v>
      </c>
    </row>
    <row r="41" spans="1:116">
      <c r="B41" s="22" t="s">
        <v>76</v>
      </c>
      <c r="C41" s="23" t="s">
        <v>77</v>
      </c>
      <c r="D41" s="24">
        <v>5234</v>
      </c>
      <c r="E41" s="25">
        <v>4870</v>
      </c>
      <c r="F41" s="25">
        <v>4484</v>
      </c>
      <c r="G41" s="25">
        <v>3876</v>
      </c>
      <c r="H41" s="26">
        <v>3402</v>
      </c>
      <c r="I41" s="27">
        <v>702</v>
      </c>
      <c r="J41" s="25">
        <v>2987</v>
      </c>
      <c r="K41" s="28">
        <v>1545</v>
      </c>
      <c r="L41" s="24">
        <v>283</v>
      </c>
      <c r="M41" s="25">
        <v>1551</v>
      </c>
      <c r="N41" s="28">
        <v>1568</v>
      </c>
      <c r="O41" s="241"/>
      <c r="P41" s="22" t="s">
        <v>76</v>
      </c>
      <c r="Q41" s="23" t="s">
        <v>77</v>
      </c>
      <c r="R41" s="80">
        <v>151</v>
      </c>
      <c r="S41" s="81">
        <v>110</v>
      </c>
      <c r="T41" s="81">
        <v>81</v>
      </c>
      <c r="U41" s="82">
        <v>70</v>
      </c>
      <c r="V41" s="81">
        <v>281</v>
      </c>
      <c r="W41" s="81">
        <v>339</v>
      </c>
      <c r="X41" s="81">
        <v>395</v>
      </c>
      <c r="Y41" s="83">
        <v>385</v>
      </c>
      <c r="Z41" s="84">
        <v>493</v>
      </c>
      <c r="AA41" s="82">
        <v>712</v>
      </c>
      <c r="AB41" s="241"/>
      <c r="AD41" s="85">
        <v>81.73</v>
      </c>
      <c r="AE41" s="86">
        <v>2</v>
      </c>
      <c r="AF41" s="86">
        <v>1.7</v>
      </c>
      <c r="AG41" s="86">
        <v>1.33</v>
      </c>
      <c r="AH41" s="86">
        <v>2.25</v>
      </c>
      <c r="AI41" s="87">
        <v>1.46</v>
      </c>
      <c r="AJ41" s="88">
        <v>90.47</v>
      </c>
      <c r="AK41" s="80">
        <v>98</v>
      </c>
      <c r="AL41" s="84">
        <v>16</v>
      </c>
      <c r="AM41" s="84">
        <v>0</v>
      </c>
      <c r="AN41" s="81">
        <v>496</v>
      </c>
      <c r="AO41" s="89">
        <v>208</v>
      </c>
      <c r="AP41" s="90">
        <v>1691</v>
      </c>
      <c r="AR41" s="22" t="s">
        <v>76</v>
      </c>
      <c r="AS41" s="244" t="s">
        <v>77</v>
      </c>
      <c r="AT41" s="84">
        <v>523</v>
      </c>
      <c r="AU41" s="81">
        <v>504</v>
      </c>
      <c r="AV41" s="81">
        <v>414</v>
      </c>
      <c r="AW41" s="89">
        <v>337</v>
      </c>
      <c r="AX41" s="85">
        <v>27.002967359050444</v>
      </c>
      <c r="AY41" s="87">
        <v>72.997032640949556</v>
      </c>
      <c r="AZ41" s="90">
        <v>297</v>
      </c>
      <c r="BA41" s="130" t="s">
        <v>201</v>
      </c>
      <c r="BB41" s="131">
        <v>10</v>
      </c>
      <c r="BC41" s="132" t="s">
        <v>205</v>
      </c>
      <c r="BD41" s="82">
        <v>4</v>
      </c>
      <c r="BE41" s="133" t="s">
        <v>161</v>
      </c>
      <c r="BF41" s="82">
        <v>4</v>
      </c>
      <c r="BG41" s="134" t="s">
        <v>216</v>
      </c>
      <c r="BH41" s="241"/>
      <c r="BI41" s="374"/>
      <c r="BJ41" s="168" t="s">
        <v>262</v>
      </c>
      <c r="BK41" s="169">
        <v>50.130548302872057</v>
      </c>
      <c r="BL41" s="168" t="s">
        <v>257</v>
      </c>
      <c r="BM41" s="170">
        <v>32.114882506527415</v>
      </c>
      <c r="BN41" s="171" t="s">
        <v>251</v>
      </c>
      <c r="BO41" s="169">
        <v>7.3107049608355092</v>
      </c>
      <c r="BP41" s="80">
        <v>23</v>
      </c>
      <c r="BQ41" s="81">
        <v>6</v>
      </c>
      <c r="BR41" s="81">
        <v>2</v>
      </c>
      <c r="BS41" s="82">
        <v>0</v>
      </c>
      <c r="BT41" s="90">
        <v>31</v>
      </c>
      <c r="BV41" s="22" t="s">
        <v>76</v>
      </c>
      <c r="BW41" s="23" t="s">
        <v>77</v>
      </c>
      <c r="BX41" s="80">
        <v>2</v>
      </c>
      <c r="BY41" s="254">
        <v>3</v>
      </c>
      <c r="BZ41" s="254">
        <v>1</v>
      </c>
      <c r="CA41" s="195">
        <v>2</v>
      </c>
      <c r="CB41" s="196">
        <v>164</v>
      </c>
      <c r="CC41" s="197">
        <v>16</v>
      </c>
      <c r="CD41" s="254">
        <v>15</v>
      </c>
      <c r="CE41" s="254">
        <v>11</v>
      </c>
      <c r="CF41" s="248">
        <v>4</v>
      </c>
      <c r="CG41" s="198">
        <v>0</v>
      </c>
      <c r="CH41" s="254">
        <v>2</v>
      </c>
      <c r="CI41" s="254">
        <v>0</v>
      </c>
      <c r="CJ41" s="248">
        <v>0</v>
      </c>
      <c r="CK41" s="241"/>
      <c r="CM41" s="80">
        <v>41</v>
      </c>
      <c r="CN41" s="81">
        <v>12</v>
      </c>
      <c r="CO41" s="81">
        <v>18</v>
      </c>
      <c r="CP41" s="83">
        <v>4</v>
      </c>
      <c r="CQ41" s="84">
        <v>1084</v>
      </c>
      <c r="CR41" s="81">
        <v>929</v>
      </c>
      <c r="CS41" s="81">
        <v>864</v>
      </c>
      <c r="CT41" s="82">
        <v>787</v>
      </c>
      <c r="CU41" s="199">
        <v>31.82656826568266</v>
      </c>
      <c r="CV41" s="200">
        <v>31.32400430570506</v>
      </c>
      <c r="CW41" s="200">
        <v>31.597222222222221</v>
      </c>
      <c r="CX41" s="169">
        <v>22.354497354497354</v>
      </c>
      <c r="CZ41" s="22" t="s">
        <v>74</v>
      </c>
      <c r="DA41" s="23" t="s">
        <v>75</v>
      </c>
      <c r="DB41" s="222">
        <v>61.697600000000001</v>
      </c>
      <c r="DC41" s="229">
        <v>64.468500000000006</v>
      </c>
      <c r="DD41" s="229">
        <v>66.953599999999994</v>
      </c>
      <c r="DE41" s="230">
        <v>63.803899999999999</v>
      </c>
      <c r="DF41" s="84">
        <v>16.365390000000001</v>
      </c>
      <c r="DG41" s="81">
        <v>9.2987400000000004</v>
      </c>
      <c r="DH41" s="81">
        <v>7.2986399999999998</v>
      </c>
      <c r="DI41" s="84">
        <v>6.61843</v>
      </c>
      <c r="DJ41" s="81">
        <v>4.29922</v>
      </c>
      <c r="DK41" s="82">
        <v>8.8338599999999996</v>
      </c>
      <c r="DL41" s="89">
        <v>52.714280000000002</v>
      </c>
    </row>
    <row r="42" spans="1:116">
      <c r="B42" s="22" t="s">
        <v>78</v>
      </c>
      <c r="C42" s="23" t="s">
        <v>79</v>
      </c>
      <c r="D42" s="24">
        <v>13632</v>
      </c>
      <c r="E42" s="25">
        <v>12935</v>
      </c>
      <c r="F42" s="25">
        <v>12045</v>
      </c>
      <c r="G42" s="25">
        <v>11027</v>
      </c>
      <c r="H42" s="26">
        <v>10195</v>
      </c>
      <c r="I42" s="27">
        <v>1923</v>
      </c>
      <c r="J42" s="25">
        <v>8047</v>
      </c>
      <c r="K42" s="28">
        <v>3662</v>
      </c>
      <c r="L42" s="24">
        <v>999</v>
      </c>
      <c r="M42" s="25">
        <v>5095</v>
      </c>
      <c r="N42" s="28">
        <v>4101</v>
      </c>
      <c r="O42" s="241"/>
      <c r="P42" s="22" t="s">
        <v>78</v>
      </c>
      <c r="Q42" s="23" t="s">
        <v>79</v>
      </c>
      <c r="R42" s="80">
        <v>422</v>
      </c>
      <c r="S42" s="81">
        <v>319</v>
      </c>
      <c r="T42" s="81">
        <v>319</v>
      </c>
      <c r="U42" s="82">
        <v>248</v>
      </c>
      <c r="V42" s="81">
        <v>774</v>
      </c>
      <c r="W42" s="81">
        <v>873</v>
      </c>
      <c r="X42" s="81">
        <v>937</v>
      </c>
      <c r="Y42" s="83">
        <v>962</v>
      </c>
      <c r="Z42" s="84">
        <v>1192</v>
      </c>
      <c r="AA42" s="82">
        <v>1464</v>
      </c>
      <c r="AB42" s="241"/>
      <c r="AD42" s="85">
        <v>102.7</v>
      </c>
      <c r="AE42" s="86">
        <v>4.95</v>
      </c>
      <c r="AF42" s="86">
        <v>2.13</v>
      </c>
      <c r="AG42" s="86">
        <v>3.37</v>
      </c>
      <c r="AH42" s="86">
        <v>4.43</v>
      </c>
      <c r="AI42" s="87">
        <v>11.21</v>
      </c>
      <c r="AJ42" s="88">
        <v>128.79</v>
      </c>
      <c r="AK42" s="80">
        <v>120</v>
      </c>
      <c r="AL42" s="84">
        <v>25</v>
      </c>
      <c r="AM42" s="84">
        <v>1</v>
      </c>
      <c r="AN42" s="81">
        <v>1728</v>
      </c>
      <c r="AO42" s="89">
        <v>692</v>
      </c>
      <c r="AP42" s="90">
        <v>5130</v>
      </c>
      <c r="AR42" s="22" t="s">
        <v>78</v>
      </c>
      <c r="AS42" s="244" t="s">
        <v>362</v>
      </c>
      <c r="AT42" s="84">
        <v>1089</v>
      </c>
      <c r="AU42" s="81">
        <v>999</v>
      </c>
      <c r="AV42" s="81">
        <v>851</v>
      </c>
      <c r="AW42" s="89">
        <v>726</v>
      </c>
      <c r="AX42" s="85">
        <v>32.231404958677686</v>
      </c>
      <c r="AY42" s="87">
        <v>67.768595041322314</v>
      </c>
      <c r="AZ42" s="90">
        <v>738</v>
      </c>
      <c r="BA42" s="130" t="s">
        <v>171</v>
      </c>
      <c r="BB42" s="131">
        <v>36</v>
      </c>
      <c r="BC42" s="132" t="s">
        <v>201</v>
      </c>
      <c r="BD42" s="82">
        <v>12</v>
      </c>
      <c r="BE42" s="133" t="s">
        <v>169</v>
      </c>
      <c r="BF42" s="82">
        <v>7</v>
      </c>
      <c r="BG42" s="134" t="s">
        <v>217</v>
      </c>
      <c r="BH42" s="241"/>
      <c r="BI42" s="374"/>
      <c r="BJ42" s="168" t="s">
        <v>248</v>
      </c>
      <c r="BK42" s="169">
        <v>30.243669374104154</v>
      </c>
      <c r="BL42" s="168" t="s">
        <v>250</v>
      </c>
      <c r="BM42" s="170">
        <v>20.353559483994268</v>
      </c>
      <c r="BN42" s="171" t="s">
        <v>254</v>
      </c>
      <c r="BO42" s="169">
        <v>13.043478260869565</v>
      </c>
      <c r="BP42" s="80">
        <v>70</v>
      </c>
      <c r="BQ42" s="81">
        <v>26</v>
      </c>
      <c r="BR42" s="81">
        <v>7</v>
      </c>
      <c r="BS42" s="82">
        <v>3</v>
      </c>
      <c r="BT42" s="90">
        <v>106</v>
      </c>
      <c r="BV42" s="22" t="s">
        <v>78</v>
      </c>
      <c r="BW42" s="23" t="s">
        <v>79</v>
      </c>
      <c r="BX42" s="80">
        <v>10</v>
      </c>
      <c r="BY42" s="254">
        <v>5</v>
      </c>
      <c r="BZ42" s="254">
        <v>5</v>
      </c>
      <c r="CA42" s="195">
        <v>9</v>
      </c>
      <c r="CB42" s="196">
        <v>282</v>
      </c>
      <c r="CC42" s="197">
        <v>29</v>
      </c>
      <c r="CD42" s="254">
        <v>17</v>
      </c>
      <c r="CE42" s="254">
        <v>10</v>
      </c>
      <c r="CF42" s="248">
        <v>6</v>
      </c>
      <c r="CG42" s="198">
        <v>0</v>
      </c>
      <c r="CH42" s="254">
        <v>1</v>
      </c>
      <c r="CI42" s="254">
        <v>0</v>
      </c>
      <c r="CJ42" s="248">
        <v>0</v>
      </c>
      <c r="CK42" s="241"/>
      <c r="CM42" s="80">
        <v>78</v>
      </c>
      <c r="CN42" s="81">
        <v>52</v>
      </c>
      <c r="CO42" s="81">
        <v>60</v>
      </c>
      <c r="CP42" s="83">
        <v>25</v>
      </c>
      <c r="CQ42" s="84">
        <v>3553</v>
      </c>
      <c r="CR42" s="81">
        <v>2559</v>
      </c>
      <c r="CS42" s="81">
        <v>2525</v>
      </c>
      <c r="CT42" s="82">
        <v>2346</v>
      </c>
      <c r="CU42" s="199">
        <v>29.524345623416831</v>
      </c>
      <c r="CV42" s="200">
        <v>24.462680734661976</v>
      </c>
      <c r="CW42" s="200">
        <v>19.69877130400317</v>
      </c>
      <c r="CX42" s="169">
        <v>13.378781423093312</v>
      </c>
      <c r="CZ42" s="22" t="s">
        <v>76</v>
      </c>
      <c r="DA42" s="23" t="s">
        <v>77</v>
      </c>
      <c r="DB42" s="222">
        <v>67.036199999999994</v>
      </c>
      <c r="DC42" s="229">
        <v>70.144999999999996</v>
      </c>
      <c r="DD42" s="229">
        <v>72.640900000000002</v>
      </c>
      <c r="DE42" s="230">
        <v>71.960899999999995</v>
      </c>
      <c r="DF42" s="84">
        <v>7.8436300000000001</v>
      </c>
      <c r="DG42" s="81">
        <v>8.4049200000000006</v>
      </c>
      <c r="DH42" s="81">
        <v>3.3148</v>
      </c>
      <c r="DI42" s="84">
        <v>3.1403099999999999</v>
      </c>
      <c r="DJ42" s="81">
        <v>2.0369199999999998</v>
      </c>
      <c r="DK42" s="82">
        <v>6.5552099999999998</v>
      </c>
      <c r="DL42" s="89">
        <v>31.29579</v>
      </c>
    </row>
    <row r="43" spans="1:116">
      <c r="B43" s="22" t="s">
        <v>80</v>
      </c>
      <c r="C43" s="23" t="s">
        <v>81</v>
      </c>
      <c r="D43" s="24">
        <v>11282</v>
      </c>
      <c r="E43" s="25">
        <v>10545</v>
      </c>
      <c r="F43" s="25">
        <v>9530</v>
      </c>
      <c r="G43" s="25">
        <v>8392</v>
      </c>
      <c r="H43" s="26">
        <v>7412</v>
      </c>
      <c r="I43" s="27">
        <v>1678</v>
      </c>
      <c r="J43" s="25">
        <v>6047</v>
      </c>
      <c r="K43" s="28">
        <v>3557</v>
      </c>
      <c r="L43" s="24">
        <v>586</v>
      </c>
      <c r="M43" s="25">
        <v>3355</v>
      </c>
      <c r="N43" s="28">
        <v>3471</v>
      </c>
      <c r="O43" s="241"/>
      <c r="P43" s="22" t="s">
        <v>80</v>
      </c>
      <c r="Q43" s="23" t="s">
        <v>81</v>
      </c>
      <c r="R43" s="80">
        <v>357</v>
      </c>
      <c r="S43" s="81">
        <v>245</v>
      </c>
      <c r="T43" s="81">
        <v>209</v>
      </c>
      <c r="U43" s="82">
        <v>144</v>
      </c>
      <c r="V43" s="81">
        <v>704</v>
      </c>
      <c r="W43" s="81">
        <v>755</v>
      </c>
      <c r="X43" s="81">
        <v>803</v>
      </c>
      <c r="Y43" s="83">
        <v>864</v>
      </c>
      <c r="Z43" s="84">
        <v>924</v>
      </c>
      <c r="AA43" s="82">
        <v>1332</v>
      </c>
      <c r="AB43" s="241"/>
      <c r="AD43" s="85">
        <v>207.54</v>
      </c>
      <c r="AE43" s="86">
        <v>6.87</v>
      </c>
      <c r="AF43" s="86">
        <v>4.51</v>
      </c>
      <c r="AG43" s="86">
        <v>2.94</v>
      </c>
      <c r="AH43" s="86">
        <v>5.38</v>
      </c>
      <c r="AI43" s="87">
        <v>10.66</v>
      </c>
      <c r="AJ43" s="88">
        <v>237.9</v>
      </c>
      <c r="AK43" s="80">
        <v>289</v>
      </c>
      <c r="AL43" s="84">
        <v>49</v>
      </c>
      <c r="AM43" s="84">
        <v>5</v>
      </c>
      <c r="AN43" s="81">
        <v>952</v>
      </c>
      <c r="AO43" s="89">
        <v>444</v>
      </c>
      <c r="AP43" s="90">
        <v>3829</v>
      </c>
      <c r="AR43" s="22" t="s">
        <v>80</v>
      </c>
      <c r="AS43" s="244" t="s">
        <v>363</v>
      </c>
      <c r="AT43" s="84">
        <v>1374</v>
      </c>
      <c r="AU43" s="81">
        <v>1283</v>
      </c>
      <c r="AV43" s="81">
        <v>1153</v>
      </c>
      <c r="AW43" s="89">
        <v>945</v>
      </c>
      <c r="AX43" s="85">
        <v>31.851851851851855</v>
      </c>
      <c r="AY43" s="87">
        <v>68.148148148148152</v>
      </c>
      <c r="AZ43" s="90">
        <v>1060</v>
      </c>
      <c r="BA43" s="130" t="s">
        <v>201</v>
      </c>
      <c r="BB43" s="131">
        <v>96</v>
      </c>
      <c r="BC43" s="132" t="s">
        <v>161</v>
      </c>
      <c r="BD43" s="82">
        <v>31</v>
      </c>
      <c r="BE43" s="133" t="s">
        <v>183</v>
      </c>
      <c r="BF43" s="82">
        <v>23</v>
      </c>
      <c r="BG43" s="134" t="s">
        <v>218</v>
      </c>
      <c r="BH43" s="241"/>
      <c r="BI43" s="374"/>
      <c r="BJ43" s="168" t="s">
        <v>262</v>
      </c>
      <c r="BK43" s="169">
        <v>26.349614395886888</v>
      </c>
      <c r="BL43" s="168" t="s">
        <v>263</v>
      </c>
      <c r="BM43" s="170">
        <v>18.380462724935732</v>
      </c>
      <c r="BN43" s="171" t="s">
        <v>248</v>
      </c>
      <c r="BO43" s="169">
        <v>18.123393316195372</v>
      </c>
      <c r="BP43" s="80">
        <v>57</v>
      </c>
      <c r="BQ43" s="81">
        <v>17</v>
      </c>
      <c r="BR43" s="81">
        <v>0</v>
      </c>
      <c r="BS43" s="82">
        <v>1</v>
      </c>
      <c r="BT43" s="90">
        <v>75</v>
      </c>
      <c r="BV43" s="22" t="s">
        <v>80</v>
      </c>
      <c r="BW43" s="23" t="s">
        <v>81</v>
      </c>
      <c r="BX43" s="80">
        <v>4</v>
      </c>
      <c r="BY43" s="254">
        <v>4</v>
      </c>
      <c r="BZ43" s="254">
        <v>6</v>
      </c>
      <c r="CA43" s="195">
        <v>4</v>
      </c>
      <c r="CB43" s="196">
        <v>350</v>
      </c>
      <c r="CC43" s="197">
        <v>32</v>
      </c>
      <c r="CD43" s="254">
        <v>23</v>
      </c>
      <c r="CE43" s="254">
        <v>6</v>
      </c>
      <c r="CF43" s="248">
        <v>3</v>
      </c>
      <c r="CG43" s="198">
        <v>0</v>
      </c>
      <c r="CH43" s="254">
        <v>3</v>
      </c>
      <c r="CI43" s="254">
        <v>0</v>
      </c>
      <c r="CJ43" s="248">
        <v>0</v>
      </c>
      <c r="CK43" s="241"/>
      <c r="CM43" s="80">
        <v>62</v>
      </c>
      <c r="CN43" s="81">
        <v>37</v>
      </c>
      <c r="CO43" s="81">
        <v>24</v>
      </c>
      <c r="CP43" s="83">
        <v>11</v>
      </c>
      <c r="CQ43" s="84">
        <v>2293</v>
      </c>
      <c r="CR43" s="81">
        <v>2044</v>
      </c>
      <c r="CS43" s="81">
        <v>1861</v>
      </c>
      <c r="CT43" s="82">
        <v>1614</v>
      </c>
      <c r="CU43" s="199">
        <v>31.443523767989532</v>
      </c>
      <c r="CV43" s="200">
        <v>29.598825831702548</v>
      </c>
      <c r="CW43" s="200">
        <v>23.696937130574959</v>
      </c>
      <c r="CX43" s="169">
        <v>18.897149938042133</v>
      </c>
      <c r="CZ43" s="22" t="s">
        <v>78</v>
      </c>
      <c r="DA43" s="23" t="s">
        <v>79</v>
      </c>
      <c r="DB43" s="222">
        <v>64.559200000000004</v>
      </c>
      <c r="DC43" s="229">
        <v>69.244900000000001</v>
      </c>
      <c r="DD43" s="229">
        <v>69.688599999999994</v>
      </c>
      <c r="DE43" s="230">
        <v>67.247900000000001</v>
      </c>
      <c r="DF43" s="84">
        <v>18.559920000000002</v>
      </c>
      <c r="DG43" s="81">
        <v>17.667819999999999</v>
      </c>
      <c r="DH43" s="81">
        <v>7.2942900000000002</v>
      </c>
      <c r="DI43" s="84">
        <v>5.4082499999999998</v>
      </c>
      <c r="DJ43" s="81">
        <v>4.3921799999999998</v>
      </c>
      <c r="DK43" s="82">
        <v>11.71166</v>
      </c>
      <c r="DL43" s="89">
        <v>65.034120000000001</v>
      </c>
    </row>
    <row r="44" spans="1:116">
      <c r="B44" s="22" t="s">
        <v>82</v>
      </c>
      <c r="C44" s="23" t="s">
        <v>83</v>
      </c>
      <c r="D44" s="24">
        <v>2980</v>
      </c>
      <c r="E44" s="25">
        <v>2854</v>
      </c>
      <c r="F44" s="25">
        <v>2514</v>
      </c>
      <c r="G44" s="25">
        <v>2261</v>
      </c>
      <c r="H44" s="26">
        <v>2016</v>
      </c>
      <c r="I44" s="27">
        <v>443</v>
      </c>
      <c r="J44" s="25">
        <v>1562</v>
      </c>
      <c r="K44" s="28">
        <v>975</v>
      </c>
      <c r="L44" s="24">
        <v>185</v>
      </c>
      <c r="M44" s="25">
        <v>921</v>
      </c>
      <c r="N44" s="28">
        <v>910</v>
      </c>
      <c r="O44" s="241"/>
      <c r="P44" s="22" t="s">
        <v>82</v>
      </c>
      <c r="Q44" s="23" t="s">
        <v>83</v>
      </c>
      <c r="R44" s="80">
        <v>107</v>
      </c>
      <c r="S44" s="81">
        <v>72</v>
      </c>
      <c r="T44" s="81">
        <v>63</v>
      </c>
      <c r="U44" s="82">
        <v>42</v>
      </c>
      <c r="V44" s="81">
        <v>186</v>
      </c>
      <c r="W44" s="81">
        <v>207</v>
      </c>
      <c r="X44" s="81">
        <v>225</v>
      </c>
      <c r="Y44" s="83">
        <v>202</v>
      </c>
      <c r="Z44" s="84">
        <v>241</v>
      </c>
      <c r="AA44" s="82">
        <v>345</v>
      </c>
      <c r="AB44" s="241"/>
      <c r="AD44" s="85">
        <v>76.790000000000006</v>
      </c>
      <c r="AE44" s="86">
        <v>2.62</v>
      </c>
      <c r="AF44" s="86">
        <v>0.78</v>
      </c>
      <c r="AG44" s="86">
        <v>0.88</v>
      </c>
      <c r="AH44" s="86">
        <v>2.2599999999999998</v>
      </c>
      <c r="AI44" s="87">
        <v>3.76</v>
      </c>
      <c r="AJ44" s="88">
        <v>87.09</v>
      </c>
      <c r="AK44" s="80">
        <v>114</v>
      </c>
      <c r="AL44" s="84">
        <v>57</v>
      </c>
      <c r="AM44" s="84">
        <v>1</v>
      </c>
      <c r="AN44" s="81">
        <v>253</v>
      </c>
      <c r="AO44" s="89">
        <v>118</v>
      </c>
      <c r="AP44" s="90">
        <v>1110</v>
      </c>
      <c r="AR44" s="22" t="s">
        <v>82</v>
      </c>
      <c r="AS44" s="244" t="s">
        <v>83</v>
      </c>
      <c r="AT44" s="84">
        <v>416</v>
      </c>
      <c r="AU44" s="81">
        <v>394</v>
      </c>
      <c r="AV44" s="81">
        <v>349</v>
      </c>
      <c r="AW44" s="89">
        <v>286</v>
      </c>
      <c r="AX44" s="85">
        <v>47.9020979020979</v>
      </c>
      <c r="AY44" s="87">
        <v>52.097902097902093</v>
      </c>
      <c r="AZ44" s="90">
        <v>345</v>
      </c>
      <c r="BA44" s="130" t="s">
        <v>201</v>
      </c>
      <c r="BB44" s="131">
        <v>83</v>
      </c>
      <c r="BC44" s="132" t="s">
        <v>161</v>
      </c>
      <c r="BD44" s="82">
        <v>19</v>
      </c>
      <c r="BE44" s="133" t="s">
        <v>162</v>
      </c>
      <c r="BF44" s="82">
        <v>11</v>
      </c>
      <c r="BG44" s="134" t="s">
        <v>219</v>
      </c>
      <c r="BH44" s="241"/>
      <c r="BI44" s="374"/>
      <c r="BJ44" s="168" t="s">
        <v>262</v>
      </c>
      <c r="BK44" s="169">
        <v>44.210526315789473</v>
      </c>
      <c r="BL44" s="168" t="s">
        <v>257</v>
      </c>
      <c r="BM44" s="170">
        <v>29.82456140350877</v>
      </c>
      <c r="BN44" s="171" t="s">
        <v>263</v>
      </c>
      <c r="BO44" s="169">
        <v>16.140350877192983</v>
      </c>
      <c r="BP44" s="80">
        <v>29</v>
      </c>
      <c r="BQ44" s="81">
        <v>5</v>
      </c>
      <c r="BR44" s="81">
        <v>1</v>
      </c>
      <c r="BS44" s="82">
        <v>0</v>
      </c>
      <c r="BT44" s="90">
        <v>35</v>
      </c>
      <c r="BV44" s="22" t="s">
        <v>82</v>
      </c>
      <c r="BW44" s="23" t="s">
        <v>83</v>
      </c>
      <c r="BX44" s="80">
        <v>5</v>
      </c>
      <c r="BY44" s="254">
        <v>3</v>
      </c>
      <c r="BZ44" s="254">
        <v>1</v>
      </c>
      <c r="CA44" s="195">
        <v>1</v>
      </c>
      <c r="CB44" s="196">
        <v>113</v>
      </c>
      <c r="CC44" s="197">
        <v>4</v>
      </c>
      <c r="CD44" s="254">
        <v>1</v>
      </c>
      <c r="CE44" s="254">
        <v>3</v>
      </c>
      <c r="CF44" s="248">
        <v>2</v>
      </c>
      <c r="CG44" s="198">
        <v>1</v>
      </c>
      <c r="CH44" s="254">
        <v>0</v>
      </c>
      <c r="CI44" s="254">
        <v>1</v>
      </c>
      <c r="CJ44" s="248">
        <v>0</v>
      </c>
      <c r="CK44" s="241"/>
      <c r="CM44" s="80">
        <v>12</v>
      </c>
      <c r="CN44" s="81">
        <v>8</v>
      </c>
      <c r="CO44" s="81">
        <v>4</v>
      </c>
      <c r="CP44" s="83">
        <v>1</v>
      </c>
      <c r="CQ44" s="84">
        <v>454</v>
      </c>
      <c r="CR44" s="81">
        <v>389</v>
      </c>
      <c r="CS44" s="81">
        <v>436</v>
      </c>
      <c r="CT44" s="82">
        <v>415</v>
      </c>
      <c r="CU44" s="199">
        <v>55.286343612334797</v>
      </c>
      <c r="CV44" s="200">
        <v>55.012853470437015</v>
      </c>
      <c r="CW44" s="200">
        <v>42.660550458715598</v>
      </c>
      <c r="CX44" s="169">
        <v>41.191066997518611</v>
      </c>
      <c r="CZ44" s="22" t="s">
        <v>80</v>
      </c>
      <c r="DA44" s="23" t="s">
        <v>81</v>
      </c>
      <c r="DB44" s="222">
        <v>73.246200000000002</v>
      </c>
      <c r="DC44" s="229">
        <v>73.877200000000002</v>
      </c>
      <c r="DD44" s="229">
        <v>76.086600000000004</v>
      </c>
      <c r="DE44" s="230">
        <v>73.588499999999996</v>
      </c>
      <c r="DF44" s="84">
        <v>13.820959999999999</v>
      </c>
      <c r="DG44" s="81">
        <v>13.028549999999999</v>
      </c>
      <c r="DH44" s="81">
        <v>4.2269600000000001</v>
      </c>
      <c r="DI44" s="84">
        <v>6.6089399999999996</v>
      </c>
      <c r="DJ44" s="81">
        <v>6.3072600000000003</v>
      </c>
      <c r="DK44" s="82">
        <v>20.884650000000001</v>
      </c>
      <c r="DL44" s="89">
        <v>64.877319999999997</v>
      </c>
    </row>
    <row r="45" spans="1:116">
      <c r="B45" s="22" t="s">
        <v>84</v>
      </c>
      <c r="C45" s="23" t="s">
        <v>85</v>
      </c>
      <c r="D45" s="24">
        <v>19653</v>
      </c>
      <c r="E45" s="25">
        <v>19272</v>
      </c>
      <c r="F45" s="25">
        <v>18824</v>
      </c>
      <c r="G45" s="25">
        <v>18111</v>
      </c>
      <c r="H45" s="26">
        <v>17516</v>
      </c>
      <c r="I45" s="27">
        <v>3113</v>
      </c>
      <c r="J45" s="25">
        <v>12878</v>
      </c>
      <c r="K45" s="28">
        <v>3662</v>
      </c>
      <c r="L45" s="24">
        <v>2092</v>
      </c>
      <c r="M45" s="25">
        <v>9849</v>
      </c>
      <c r="N45" s="28">
        <v>5575</v>
      </c>
      <c r="O45" s="241"/>
      <c r="P45" s="22" t="s">
        <v>84</v>
      </c>
      <c r="Q45" s="23" t="s">
        <v>85</v>
      </c>
      <c r="R45" s="80">
        <v>710</v>
      </c>
      <c r="S45" s="81">
        <v>621</v>
      </c>
      <c r="T45" s="81">
        <v>659</v>
      </c>
      <c r="U45" s="82">
        <v>588</v>
      </c>
      <c r="V45" s="81">
        <v>744</v>
      </c>
      <c r="W45" s="81">
        <v>1021</v>
      </c>
      <c r="X45" s="81">
        <v>1038</v>
      </c>
      <c r="Y45" s="83">
        <v>1085</v>
      </c>
      <c r="Z45" s="84">
        <v>3226</v>
      </c>
      <c r="AA45" s="82">
        <v>3316</v>
      </c>
      <c r="AB45" s="241"/>
      <c r="AD45" s="85">
        <v>33.17</v>
      </c>
      <c r="AE45" s="86">
        <v>4.4000000000000004</v>
      </c>
      <c r="AF45" s="86">
        <v>2.27</v>
      </c>
      <c r="AG45" s="86">
        <v>4.43</v>
      </c>
      <c r="AH45" s="86">
        <v>2.98</v>
      </c>
      <c r="AI45" s="87">
        <v>9.44</v>
      </c>
      <c r="AJ45" s="88">
        <v>56.69</v>
      </c>
      <c r="AK45" s="80">
        <v>182</v>
      </c>
      <c r="AL45" s="84">
        <v>7</v>
      </c>
      <c r="AM45" s="84">
        <v>0</v>
      </c>
      <c r="AN45" s="81">
        <v>3064</v>
      </c>
      <c r="AO45" s="89">
        <v>1285</v>
      </c>
      <c r="AP45" s="90">
        <v>9287</v>
      </c>
      <c r="AR45" s="22" t="s">
        <v>84</v>
      </c>
      <c r="AS45" s="244" t="s">
        <v>364</v>
      </c>
      <c r="AT45" s="84">
        <v>905</v>
      </c>
      <c r="AU45" s="81">
        <v>829</v>
      </c>
      <c r="AV45" s="81">
        <v>711</v>
      </c>
      <c r="AW45" s="89">
        <v>556</v>
      </c>
      <c r="AX45" s="85">
        <v>29.496402877697843</v>
      </c>
      <c r="AY45" s="87">
        <v>70.503597122302153</v>
      </c>
      <c r="AZ45" s="90">
        <v>896</v>
      </c>
      <c r="BA45" s="130" t="s">
        <v>182</v>
      </c>
      <c r="BB45" s="131">
        <v>11</v>
      </c>
      <c r="BC45" s="132" t="s">
        <v>183</v>
      </c>
      <c r="BD45" s="82">
        <v>9</v>
      </c>
      <c r="BE45" s="133" t="s">
        <v>180</v>
      </c>
      <c r="BF45" s="82">
        <v>9</v>
      </c>
      <c r="BG45" s="134" t="s">
        <v>220</v>
      </c>
      <c r="BH45" s="241"/>
      <c r="BI45" s="374"/>
      <c r="BJ45" s="168" t="s">
        <v>248</v>
      </c>
      <c r="BK45" s="169">
        <v>25.090706112196482</v>
      </c>
      <c r="BL45" s="168" t="s">
        <v>250</v>
      </c>
      <c r="BM45" s="170">
        <v>23.639408317052748</v>
      </c>
      <c r="BN45" s="171" t="s">
        <v>257</v>
      </c>
      <c r="BO45" s="169">
        <v>11.135919620429807</v>
      </c>
      <c r="BP45" s="80">
        <v>49</v>
      </c>
      <c r="BQ45" s="81">
        <v>21</v>
      </c>
      <c r="BR45" s="81">
        <v>9</v>
      </c>
      <c r="BS45" s="82">
        <v>8</v>
      </c>
      <c r="BT45" s="90">
        <v>87</v>
      </c>
      <c r="BV45" s="22" t="s">
        <v>84</v>
      </c>
      <c r="BW45" s="23" t="s">
        <v>85</v>
      </c>
      <c r="BX45" s="80">
        <v>9</v>
      </c>
      <c r="BY45" s="254">
        <v>9</v>
      </c>
      <c r="BZ45" s="254">
        <v>7</v>
      </c>
      <c r="CA45" s="195">
        <v>10</v>
      </c>
      <c r="CB45" s="196">
        <v>170</v>
      </c>
      <c r="CC45" s="197">
        <v>102</v>
      </c>
      <c r="CD45" s="254">
        <v>70</v>
      </c>
      <c r="CE45" s="254">
        <v>36</v>
      </c>
      <c r="CF45" s="248">
        <v>12</v>
      </c>
      <c r="CG45" s="198">
        <v>1</v>
      </c>
      <c r="CH45" s="254">
        <v>2</v>
      </c>
      <c r="CI45" s="254">
        <v>2</v>
      </c>
      <c r="CJ45" s="248">
        <v>0</v>
      </c>
      <c r="CK45" s="241"/>
      <c r="CM45" s="80">
        <v>244</v>
      </c>
      <c r="CN45" s="81">
        <v>182</v>
      </c>
      <c r="CO45" s="81">
        <v>136</v>
      </c>
      <c r="CP45" s="83">
        <v>77</v>
      </c>
      <c r="CQ45" s="84">
        <v>5817</v>
      </c>
      <c r="CR45" s="81">
        <v>5169</v>
      </c>
      <c r="CS45" s="81">
        <v>4731</v>
      </c>
      <c r="CT45" s="82">
        <v>4425</v>
      </c>
      <c r="CU45" s="199">
        <v>28.261990716864364</v>
      </c>
      <c r="CV45" s="200">
        <v>19.26871735345328</v>
      </c>
      <c r="CW45" s="200">
        <v>17.31135066582118</v>
      </c>
      <c r="CX45" s="169">
        <v>10.732037957523724</v>
      </c>
      <c r="CZ45" s="22" t="s">
        <v>82</v>
      </c>
      <c r="DA45" s="23" t="s">
        <v>83</v>
      </c>
      <c r="DB45" s="222">
        <v>75.046499999999995</v>
      </c>
      <c r="DC45" s="229">
        <v>76.216200000000001</v>
      </c>
      <c r="DD45" s="229">
        <v>77.385300000000001</v>
      </c>
      <c r="DE45" s="230">
        <v>76.732600000000005</v>
      </c>
      <c r="DF45" s="84">
        <v>4.8348000000000004</v>
      </c>
      <c r="DG45" s="81">
        <v>7.0903999999999998</v>
      </c>
      <c r="DH45" s="81">
        <v>2.0069400000000002</v>
      </c>
      <c r="DI45" s="84">
        <v>2.2183600000000001</v>
      </c>
      <c r="DJ45" s="81">
        <v>3.3050299999999999</v>
      </c>
      <c r="DK45" s="82">
        <v>11.870649999999999</v>
      </c>
      <c r="DL45" s="89">
        <v>31.326180000000001</v>
      </c>
    </row>
    <row r="46" spans="1:116">
      <c r="B46" s="22"/>
      <c r="C46" s="23"/>
      <c r="D46" s="24"/>
      <c r="E46" s="25"/>
      <c r="F46" s="25"/>
      <c r="G46" s="25"/>
      <c r="H46" s="26"/>
      <c r="I46" s="27"/>
      <c r="J46" s="25"/>
      <c r="K46" s="28"/>
      <c r="L46" s="24"/>
      <c r="M46" s="25"/>
      <c r="N46" s="28"/>
      <c r="O46" s="242"/>
      <c r="P46" s="22"/>
      <c r="Q46" s="23"/>
      <c r="R46" s="80"/>
      <c r="S46" s="81"/>
      <c r="T46" s="81"/>
      <c r="U46" s="82"/>
      <c r="V46" s="81"/>
      <c r="W46" s="81"/>
      <c r="X46" s="81"/>
      <c r="Y46" s="83"/>
      <c r="Z46" s="84"/>
      <c r="AA46" s="82"/>
      <c r="AB46" s="242"/>
      <c r="AD46" s="85"/>
      <c r="AE46" s="86"/>
      <c r="AF46" s="86"/>
      <c r="AG46" s="86"/>
      <c r="AH46" s="86"/>
      <c r="AI46" s="87"/>
      <c r="AJ46" s="88"/>
      <c r="AK46" s="80"/>
      <c r="AL46" s="84"/>
      <c r="AM46" s="84"/>
      <c r="AN46" s="81"/>
      <c r="AO46" s="89"/>
      <c r="AP46" s="90"/>
      <c r="AR46" s="22"/>
      <c r="AS46" s="244"/>
      <c r="AT46" s="135"/>
      <c r="AU46" s="136"/>
      <c r="AV46" s="136"/>
      <c r="AW46" s="137"/>
      <c r="AX46" s="138"/>
      <c r="AY46" s="139"/>
      <c r="AZ46" s="140"/>
      <c r="BA46" s="141"/>
      <c r="BB46" s="142"/>
      <c r="BC46" s="143"/>
      <c r="BD46" s="144"/>
      <c r="BE46" s="145"/>
      <c r="BF46" s="144"/>
      <c r="BG46" s="146"/>
      <c r="BH46" s="242"/>
      <c r="BI46" s="374"/>
      <c r="BJ46" s="172"/>
      <c r="BK46" s="173"/>
      <c r="BL46" s="172"/>
      <c r="BM46" s="174"/>
      <c r="BN46" s="175"/>
      <c r="BO46" s="173"/>
      <c r="BP46" s="176"/>
      <c r="BQ46" s="136"/>
      <c r="BR46" s="136"/>
      <c r="BS46" s="144"/>
      <c r="BT46" s="140"/>
      <c r="BV46" s="22"/>
      <c r="BW46" s="23"/>
      <c r="BX46" s="176"/>
      <c r="BY46" s="201"/>
      <c r="BZ46" s="201"/>
      <c r="CA46" s="202"/>
      <c r="CB46" s="203"/>
      <c r="CC46" s="204"/>
      <c r="CD46" s="201"/>
      <c r="CE46" s="201"/>
      <c r="CF46" s="205"/>
      <c r="CG46" s="206"/>
      <c r="CH46" s="201"/>
      <c r="CI46" s="201"/>
      <c r="CJ46" s="205"/>
      <c r="CK46" s="242"/>
      <c r="CM46" s="176"/>
      <c r="CN46" s="136"/>
      <c r="CO46" s="136"/>
      <c r="CP46" s="207"/>
      <c r="CQ46" s="135"/>
      <c r="CR46" s="136"/>
      <c r="CS46" s="136"/>
      <c r="CT46" s="144"/>
      <c r="CU46" s="208"/>
      <c r="CV46" s="209"/>
      <c r="CW46" s="209"/>
      <c r="CX46" s="173"/>
      <c r="CZ46" s="22" t="s">
        <v>84</v>
      </c>
      <c r="DA46" s="23" t="s">
        <v>85</v>
      </c>
      <c r="DB46" s="222">
        <v>56.609099999999998</v>
      </c>
      <c r="DC46" s="229">
        <v>60.462800000000001</v>
      </c>
      <c r="DD46" s="229">
        <v>60.228900000000003</v>
      </c>
      <c r="DE46" s="230">
        <v>58.080100000000002</v>
      </c>
      <c r="DF46" s="84">
        <v>25.661850000000001</v>
      </c>
      <c r="DG46" s="81">
        <v>14.450100000000001</v>
      </c>
      <c r="DH46" s="81">
        <v>9.1499000000000006</v>
      </c>
      <c r="DI46" s="84">
        <v>9.0790600000000001</v>
      </c>
      <c r="DJ46" s="81">
        <v>5.1627299999999998</v>
      </c>
      <c r="DK46" s="82">
        <v>50.208320000000001</v>
      </c>
      <c r="DL46" s="89">
        <v>113.71196</v>
      </c>
    </row>
    <row r="47" spans="1:116">
      <c r="A47" s="384"/>
      <c r="B47" s="15" t="s">
        <v>86</v>
      </c>
      <c r="C47" s="16" t="s">
        <v>87</v>
      </c>
      <c r="D47" s="17">
        <v>361559</v>
      </c>
      <c r="E47" s="18">
        <v>358884</v>
      </c>
      <c r="F47" s="18">
        <v>348085</v>
      </c>
      <c r="G47" s="18">
        <v>336954</v>
      </c>
      <c r="H47" s="19">
        <v>323574</v>
      </c>
      <c r="I47" s="20">
        <v>56214</v>
      </c>
      <c r="J47" s="18">
        <v>234441</v>
      </c>
      <c r="K47" s="21">
        <v>70648</v>
      </c>
      <c r="L47" s="17">
        <v>37660</v>
      </c>
      <c r="M47" s="18">
        <v>181038</v>
      </c>
      <c r="N47" s="21">
        <v>104876</v>
      </c>
      <c r="O47" s="240"/>
      <c r="P47" s="15" t="s">
        <v>86</v>
      </c>
      <c r="Q47" s="16" t="s">
        <v>87</v>
      </c>
      <c r="R47" s="71">
        <v>14837</v>
      </c>
      <c r="S47" s="72">
        <v>13815</v>
      </c>
      <c r="T47" s="72">
        <v>12640</v>
      </c>
      <c r="U47" s="61">
        <v>10474</v>
      </c>
      <c r="V47" s="72">
        <v>15332</v>
      </c>
      <c r="W47" s="72">
        <v>17490</v>
      </c>
      <c r="X47" s="72">
        <v>19442</v>
      </c>
      <c r="Y47" s="73">
        <v>20765</v>
      </c>
      <c r="Z47" s="60">
        <v>50550</v>
      </c>
      <c r="AA47" s="61">
        <v>55135</v>
      </c>
      <c r="AB47" s="240"/>
      <c r="AC47" s="384"/>
      <c r="AD47" s="74">
        <v>1159.4000000000001</v>
      </c>
      <c r="AE47" s="75">
        <v>83</v>
      </c>
      <c r="AF47" s="75">
        <v>37.19</v>
      </c>
      <c r="AG47" s="75">
        <v>82.61999999999999</v>
      </c>
      <c r="AH47" s="75">
        <v>56.21</v>
      </c>
      <c r="AI47" s="76">
        <v>144.4</v>
      </c>
      <c r="AJ47" s="77">
        <v>1562.8200000000002</v>
      </c>
      <c r="AK47" s="71">
        <v>3855</v>
      </c>
      <c r="AL47" s="60">
        <v>326</v>
      </c>
      <c r="AM47" s="60">
        <v>9</v>
      </c>
      <c r="AN47" s="72">
        <v>48082</v>
      </c>
      <c r="AO47" s="78">
        <v>26813</v>
      </c>
      <c r="AP47" s="79">
        <v>170768</v>
      </c>
      <c r="AR47" s="15" t="s">
        <v>86</v>
      </c>
      <c r="AS47" s="243" t="s">
        <v>87</v>
      </c>
      <c r="AT47" s="60">
        <v>12796</v>
      </c>
      <c r="AU47" s="72">
        <v>12103</v>
      </c>
      <c r="AV47" s="72">
        <v>10639</v>
      </c>
      <c r="AW47" s="78">
        <v>9012</v>
      </c>
      <c r="AX47" s="74">
        <v>38.737239236573458</v>
      </c>
      <c r="AY47" s="76">
        <v>61.262760763426542</v>
      </c>
      <c r="AZ47" s="79">
        <v>14152</v>
      </c>
      <c r="BA47" s="124" t="s">
        <v>161</v>
      </c>
      <c r="BB47" s="147">
        <v>197</v>
      </c>
      <c r="BC47" s="126" t="s">
        <v>171</v>
      </c>
      <c r="BD47" s="61">
        <v>192</v>
      </c>
      <c r="BE47" s="128" t="s">
        <v>221</v>
      </c>
      <c r="BF47" s="61">
        <v>164</v>
      </c>
      <c r="BG47" s="129" t="s">
        <v>222</v>
      </c>
      <c r="BH47" s="240"/>
      <c r="BI47" s="384"/>
      <c r="BJ47" s="164" t="s">
        <v>256</v>
      </c>
      <c r="BK47" s="165">
        <v>26.87213383547255</v>
      </c>
      <c r="BL47" s="164" t="s">
        <v>257</v>
      </c>
      <c r="BM47" s="166">
        <v>14.462121794379115</v>
      </c>
      <c r="BN47" s="167" t="s">
        <v>248</v>
      </c>
      <c r="BO47" s="165">
        <v>9.5662644429072845</v>
      </c>
      <c r="BP47" s="71">
        <v>1833</v>
      </c>
      <c r="BQ47" s="72">
        <v>455</v>
      </c>
      <c r="BR47" s="72">
        <v>89</v>
      </c>
      <c r="BS47" s="61">
        <v>75</v>
      </c>
      <c r="BT47" s="79">
        <v>2452</v>
      </c>
      <c r="BV47" s="15" t="s">
        <v>86</v>
      </c>
      <c r="BW47" s="16" t="s">
        <v>87</v>
      </c>
      <c r="BX47" s="71">
        <v>185</v>
      </c>
      <c r="BY47" s="187">
        <v>141</v>
      </c>
      <c r="BZ47" s="187">
        <v>118</v>
      </c>
      <c r="CA47" s="188">
        <v>114</v>
      </c>
      <c r="CB47" s="189">
        <v>3584</v>
      </c>
      <c r="CC47" s="190">
        <v>1876</v>
      </c>
      <c r="CD47" s="187">
        <v>1368</v>
      </c>
      <c r="CE47" s="187">
        <v>900</v>
      </c>
      <c r="CF47" s="191">
        <v>407</v>
      </c>
      <c r="CG47" s="192">
        <v>21</v>
      </c>
      <c r="CH47" s="187">
        <v>21</v>
      </c>
      <c r="CI47" s="187">
        <v>11</v>
      </c>
      <c r="CJ47" s="191">
        <v>4</v>
      </c>
      <c r="CK47" s="240"/>
      <c r="CL47" s="384"/>
      <c r="CM47" s="71">
        <v>4836</v>
      </c>
      <c r="CN47" s="72">
        <v>3197</v>
      </c>
      <c r="CO47" s="72">
        <v>1878</v>
      </c>
      <c r="CP47" s="73">
        <v>1286</v>
      </c>
      <c r="CQ47" s="60">
        <v>138389</v>
      </c>
      <c r="CR47" s="72">
        <v>125720</v>
      </c>
      <c r="CS47" s="72">
        <v>116139</v>
      </c>
      <c r="CT47" s="61">
        <v>113226</v>
      </c>
      <c r="CU47" s="193">
        <v>23.168026360476627</v>
      </c>
      <c r="CV47" s="194">
        <v>23.00729392861972</v>
      </c>
      <c r="CW47" s="194">
        <v>21.775913120796968</v>
      </c>
      <c r="CX47" s="165">
        <v>19.420872916596235</v>
      </c>
      <c r="CZ47" s="22"/>
      <c r="DA47" s="23"/>
      <c r="DB47" s="222"/>
      <c r="DC47" s="229"/>
      <c r="DD47" s="229"/>
      <c r="DE47" s="230"/>
      <c r="DF47" s="84"/>
      <c r="DG47" s="81"/>
      <c r="DH47" s="81"/>
      <c r="DI47" s="84"/>
      <c r="DJ47" s="81"/>
      <c r="DK47" s="82"/>
      <c r="DL47" s="89"/>
    </row>
    <row r="48" spans="1:116">
      <c r="B48" s="22" t="s">
        <v>88</v>
      </c>
      <c r="C48" s="23" t="s">
        <v>89</v>
      </c>
      <c r="D48" s="24">
        <v>115740</v>
      </c>
      <c r="E48" s="25">
        <v>114876</v>
      </c>
      <c r="F48" s="25">
        <v>112595</v>
      </c>
      <c r="G48" s="25">
        <v>110441</v>
      </c>
      <c r="H48" s="26">
        <v>106732</v>
      </c>
      <c r="I48" s="27">
        <v>18947</v>
      </c>
      <c r="J48" s="25">
        <v>79402</v>
      </c>
      <c r="K48" s="28">
        <v>17223</v>
      </c>
      <c r="L48" s="24">
        <v>12280</v>
      </c>
      <c r="M48" s="25">
        <v>60983</v>
      </c>
      <c r="N48" s="28">
        <v>33469</v>
      </c>
      <c r="O48" s="241"/>
      <c r="P48" s="22" t="s">
        <v>88</v>
      </c>
      <c r="Q48" s="23" t="s">
        <v>89</v>
      </c>
      <c r="R48" s="80">
        <v>4654</v>
      </c>
      <c r="S48" s="81">
        <v>4417</v>
      </c>
      <c r="T48" s="81">
        <v>4001</v>
      </c>
      <c r="U48" s="82">
        <v>3411</v>
      </c>
      <c r="V48" s="81">
        <v>4036</v>
      </c>
      <c r="W48" s="81">
        <v>4617</v>
      </c>
      <c r="X48" s="81">
        <v>5154</v>
      </c>
      <c r="Y48" s="83">
        <v>5796</v>
      </c>
      <c r="Z48" s="84">
        <v>17175</v>
      </c>
      <c r="AA48" s="82">
        <v>18561</v>
      </c>
      <c r="AB48" s="241"/>
      <c r="AD48" s="85">
        <v>43.98</v>
      </c>
      <c r="AE48" s="86">
        <v>1.94</v>
      </c>
      <c r="AF48" s="86">
        <v>1.99</v>
      </c>
      <c r="AG48" s="86">
        <v>18.989999999999998</v>
      </c>
      <c r="AH48" s="86">
        <v>6.65</v>
      </c>
      <c r="AI48" s="87">
        <v>17.7</v>
      </c>
      <c r="AJ48" s="88">
        <v>91.25</v>
      </c>
      <c r="AK48" s="80">
        <v>307</v>
      </c>
      <c r="AL48" s="84">
        <v>28</v>
      </c>
      <c r="AM48" s="84">
        <v>0</v>
      </c>
      <c r="AN48" s="81">
        <v>13017</v>
      </c>
      <c r="AO48" s="89">
        <v>9683</v>
      </c>
      <c r="AP48" s="90">
        <v>55630</v>
      </c>
      <c r="AR48" s="22" t="s">
        <v>88</v>
      </c>
      <c r="AS48" s="244" t="s">
        <v>365</v>
      </c>
      <c r="AT48" s="84">
        <v>453</v>
      </c>
      <c r="AU48" s="81">
        <v>405</v>
      </c>
      <c r="AV48" s="81">
        <v>360</v>
      </c>
      <c r="AW48" s="89">
        <v>300</v>
      </c>
      <c r="AX48" s="85">
        <v>16.666666666666664</v>
      </c>
      <c r="AY48" s="87">
        <v>83.333333333333343</v>
      </c>
      <c r="AZ48" s="90">
        <v>270</v>
      </c>
      <c r="BA48" s="130" t="s">
        <v>174</v>
      </c>
      <c r="BB48" s="131">
        <v>11</v>
      </c>
      <c r="BC48" s="132" t="s">
        <v>162</v>
      </c>
      <c r="BD48" s="82">
        <v>9</v>
      </c>
      <c r="BE48" s="133" t="s">
        <v>205</v>
      </c>
      <c r="BF48" s="82">
        <v>9</v>
      </c>
      <c r="BG48" s="134" t="s">
        <v>223</v>
      </c>
      <c r="BH48" s="241"/>
      <c r="BI48" s="374"/>
      <c r="BJ48" s="168" t="s">
        <v>256</v>
      </c>
      <c r="BK48" s="169">
        <v>46.094290059449747</v>
      </c>
      <c r="BL48" s="168" t="s">
        <v>251</v>
      </c>
      <c r="BM48" s="170">
        <v>13.3139776026545</v>
      </c>
      <c r="BN48" s="171" t="s">
        <v>257</v>
      </c>
      <c r="BO48" s="169">
        <v>6.2491359048804087</v>
      </c>
      <c r="BP48" s="80">
        <v>453</v>
      </c>
      <c r="BQ48" s="81">
        <v>119</v>
      </c>
      <c r="BR48" s="81">
        <v>14</v>
      </c>
      <c r="BS48" s="82">
        <v>8</v>
      </c>
      <c r="BT48" s="90">
        <v>594</v>
      </c>
      <c r="BV48" s="22" t="s">
        <v>88</v>
      </c>
      <c r="BW48" s="23" t="s">
        <v>89</v>
      </c>
      <c r="BX48" s="80">
        <v>57</v>
      </c>
      <c r="BY48" s="254">
        <v>26</v>
      </c>
      <c r="BZ48" s="254">
        <v>33</v>
      </c>
      <c r="CA48" s="195">
        <v>37</v>
      </c>
      <c r="CB48" s="196">
        <v>413</v>
      </c>
      <c r="CC48" s="197">
        <v>706</v>
      </c>
      <c r="CD48" s="254">
        <v>556</v>
      </c>
      <c r="CE48" s="254">
        <v>325</v>
      </c>
      <c r="CF48" s="248">
        <v>152</v>
      </c>
      <c r="CG48" s="198">
        <v>6</v>
      </c>
      <c r="CH48" s="254">
        <v>6</v>
      </c>
      <c r="CI48" s="254">
        <v>4</v>
      </c>
      <c r="CJ48" s="248">
        <v>0</v>
      </c>
      <c r="CK48" s="241"/>
      <c r="CM48" s="80">
        <v>1708</v>
      </c>
      <c r="CN48" s="81">
        <v>1211</v>
      </c>
      <c r="CO48" s="81">
        <v>673</v>
      </c>
      <c r="CP48" s="83">
        <v>530</v>
      </c>
      <c r="CQ48" s="84">
        <v>46369</v>
      </c>
      <c r="CR48" s="81">
        <v>41621</v>
      </c>
      <c r="CS48" s="81">
        <v>37243</v>
      </c>
      <c r="CT48" s="82">
        <v>38956</v>
      </c>
      <c r="CU48" s="199">
        <v>28.107140546485798</v>
      </c>
      <c r="CV48" s="200">
        <v>24.934528242954279</v>
      </c>
      <c r="CW48" s="200">
        <v>17.740844002923424</v>
      </c>
      <c r="CX48" s="169">
        <v>13.82417683206457</v>
      </c>
      <c r="CY48" s="384"/>
      <c r="CZ48" s="15" t="s">
        <v>86</v>
      </c>
      <c r="DA48" s="16" t="s">
        <v>87</v>
      </c>
      <c r="DB48" s="226" t="s">
        <v>303</v>
      </c>
      <c r="DC48" s="227" t="s">
        <v>303</v>
      </c>
      <c r="DD48" s="227" t="s">
        <v>303</v>
      </c>
      <c r="DE48" s="228" t="s">
        <v>303</v>
      </c>
      <c r="DF48" s="60">
        <v>511.82902000000001</v>
      </c>
      <c r="DG48" s="72">
        <v>190.13333</v>
      </c>
      <c r="DH48" s="72">
        <v>175.16685000000001</v>
      </c>
      <c r="DI48" s="60">
        <v>191.24469999999999</v>
      </c>
      <c r="DJ48" s="72">
        <v>137.30186</v>
      </c>
      <c r="DK48" s="61">
        <v>371.38920000000002</v>
      </c>
      <c r="DL48" s="78">
        <v>1577.0649599999999</v>
      </c>
    </row>
    <row r="49" spans="1:116">
      <c r="B49" s="22" t="s">
        <v>90</v>
      </c>
      <c r="C49" s="23" t="s">
        <v>91</v>
      </c>
      <c r="D49" s="38">
        <v>82964</v>
      </c>
      <c r="E49" s="25">
        <v>84080</v>
      </c>
      <c r="F49" s="25">
        <v>80910</v>
      </c>
      <c r="G49" s="25">
        <v>78883</v>
      </c>
      <c r="H49" s="26">
        <v>76570</v>
      </c>
      <c r="I49" s="39">
        <v>12806</v>
      </c>
      <c r="J49" s="40">
        <v>51433</v>
      </c>
      <c r="K49" s="41">
        <v>18722</v>
      </c>
      <c r="L49" s="24">
        <v>9117</v>
      </c>
      <c r="M49" s="25">
        <v>42365</v>
      </c>
      <c r="N49" s="28">
        <v>25088</v>
      </c>
      <c r="O49" s="241"/>
      <c r="P49" s="22" t="s">
        <v>90</v>
      </c>
      <c r="Q49" s="23" t="s">
        <v>91</v>
      </c>
      <c r="R49" s="38">
        <v>3697</v>
      </c>
      <c r="S49" s="81">
        <v>3413</v>
      </c>
      <c r="T49" s="81">
        <v>3220</v>
      </c>
      <c r="U49" s="82">
        <v>2629</v>
      </c>
      <c r="V49" s="40">
        <v>3911</v>
      </c>
      <c r="W49" s="81">
        <v>4482</v>
      </c>
      <c r="X49" s="81">
        <v>4972</v>
      </c>
      <c r="Y49" s="83">
        <v>5125</v>
      </c>
      <c r="Z49" s="84">
        <v>11180</v>
      </c>
      <c r="AA49" s="82">
        <v>12149</v>
      </c>
      <c r="AB49" s="241"/>
      <c r="AD49" s="85">
        <v>533.37</v>
      </c>
      <c r="AE49" s="86">
        <v>38.36</v>
      </c>
      <c r="AF49" s="86">
        <v>14.89</v>
      </c>
      <c r="AG49" s="86">
        <v>22.44</v>
      </c>
      <c r="AH49" s="86">
        <v>21.4</v>
      </c>
      <c r="AI49" s="87">
        <v>45.99</v>
      </c>
      <c r="AJ49" s="88">
        <v>676.45</v>
      </c>
      <c r="AK49" s="80">
        <v>1759</v>
      </c>
      <c r="AL49" s="84">
        <v>198</v>
      </c>
      <c r="AM49" s="84">
        <v>3</v>
      </c>
      <c r="AN49" s="81">
        <v>13605</v>
      </c>
      <c r="AO49" s="89">
        <v>5388</v>
      </c>
      <c r="AP49" s="90">
        <v>40805</v>
      </c>
      <c r="AR49" s="22" t="s">
        <v>90</v>
      </c>
      <c r="AS49" s="244" t="s">
        <v>366</v>
      </c>
      <c r="AT49" s="84">
        <v>5806</v>
      </c>
      <c r="AU49" s="81">
        <v>5638</v>
      </c>
      <c r="AV49" s="81">
        <v>4949</v>
      </c>
      <c r="AW49" s="89">
        <v>4217</v>
      </c>
      <c r="AX49" s="85">
        <v>41.569836376571025</v>
      </c>
      <c r="AY49" s="87">
        <v>58.430163623428975</v>
      </c>
      <c r="AZ49" s="90">
        <v>6320</v>
      </c>
      <c r="BA49" s="130" t="s">
        <v>171</v>
      </c>
      <c r="BB49" s="131">
        <v>111</v>
      </c>
      <c r="BC49" s="132" t="s">
        <v>161</v>
      </c>
      <c r="BD49" s="82">
        <v>102</v>
      </c>
      <c r="BE49" s="133" t="s">
        <v>205</v>
      </c>
      <c r="BF49" s="82">
        <v>68</v>
      </c>
      <c r="BG49" s="134" t="s">
        <v>224</v>
      </c>
      <c r="BH49" s="241"/>
      <c r="BI49" s="374"/>
      <c r="BJ49" s="168" t="s">
        <v>257</v>
      </c>
      <c r="BK49" s="169">
        <v>31.702402063517653</v>
      </c>
      <c r="BL49" s="168" t="s">
        <v>248</v>
      </c>
      <c r="BM49" s="170">
        <v>14.43656295340964</v>
      </c>
      <c r="BN49" s="171" t="s">
        <v>254</v>
      </c>
      <c r="BO49" s="169">
        <v>9.8742543930356277</v>
      </c>
      <c r="BP49" s="80">
        <v>371</v>
      </c>
      <c r="BQ49" s="81">
        <v>105</v>
      </c>
      <c r="BR49" s="81">
        <v>23</v>
      </c>
      <c r="BS49" s="82">
        <v>31</v>
      </c>
      <c r="BT49" s="90">
        <v>530</v>
      </c>
      <c r="BV49" s="22" t="s">
        <v>376</v>
      </c>
      <c r="BW49" s="23" t="s">
        <v>91</v>
      </c>
      <c r="BX49" s="80">
        <v>46</v>
      </c>
      <c r="BY49" s="254">
        <v>39</v>
      </c>
      <c r="BZ49" s="254">
        <v>28</v>
      </c>
      <c r="CA49" s="195">
        <v>26</v>
      </c>
      <c r="CB49" s="196">
        <v>1425</v>
      </c>
      <c r="CC49" s="197">
        <v>363</v>
      </c>
      <c r="CD49" s="254">
        <v>229</v>
      </c>
      <c r="CE49" s="254">
        <v>166</v>
      </c>
      <c r="CF49" s="248">
        <v>55</v>
      </c>
      <c r="CG49" s="198">
        <v>3</v>
      </c>
      <c r="CH49" s="254">
        <v>3</v>
      </c>
      <c r="CI49" s="254">
        <v>2</v>
      </c>
      <c r="CJ49" s="248">
        <v>0</v>
      </c>
      <c r="CK49" s="241"/>
      <c r="CM49" s="80">
        <v>866</v>
      </c>
      <c r="CN49" s="81">
        <v>567</v>
      </c>
      <c r="CO49" s="81">
        <v>321</v>
      </c>
      <c r="CP49" s="83">
        <v>230</v>
      </c>
      <c r="CQ49" s="84">
        <v>31660</v>
      </c>
      <c r="CR49" s="81">
        <v>30827</v>
      </c>
      <c r="CS49" s="81">
        <v>29859</v>
      </c>
      <c r="CT49" s="82">
        <v>26948</v>
      </c>
      <c r="CU49" s="199">
        <v>20.27795325331649</v>
      </c>
      <c r="CV49" s="200">
        <v>22.227268303759693</v>
      </c>
      <c r="CW49" s="200">
        <v>18.845239291335947</v>
      </c>
      <c r="CX49" s="169">
        <v>15.678343476324773</v>
      </c>
      <c r="CZ49" s="22" t="s">
        <v>88</v>
      </c>
      <c r="DA49" s="23" t="s">
        <v>89</v>
      </c>
      <c r="DB49" s="222">
        <v>54.101700000000001</v>
      </c>
      <c r="DC49" s="229">
        <v>57.176699999999997</v>
      </c>
      <c r="DD49" s="229">
        <v>59.805900000000001</v>
      </c>
      <c r="DE49" s="230">
        <v>57.441499999999998</v>
      </c>
      <c r="DF49" s="84">
        <v>162.99171999999999</v>
      </c>
      <c r="DG49" s="81">
        <v>42.577719999999999</v>
      </c>
      <c r="DH49" s="81">
        <v>28.82037</v>
      </c>
      <c r="DI49" s="84">
        <v>57.26032</v>
      </c>
      <c r="DJ49" s="81">
        <v>36.716279999999998</v>
      </c>
      <c r="DK49" s="82">
        <v>79.418239999999997</v>
      </c>
      <c r="DL49" s="89">
        <v>407.78465</v>
      </c>
    </row>
    <row r="50" spans="1:116">
      <c r="B50" s="22" t="s">
        <v>92</v>
      </c>
      <c r="C50" s="23" t="s">
        <v>93</v>
      </c>
      <c r="D50" s="24">
        <v>42298</v>
      </c>
      <c r="E50" s="25">
        <v>42065</v>
      </c>
      <c r="F50" s="25">
        <v>40387</v>
      </c>
      <c r="G50" s="25">
        <v>38730</v>
      </c>
      <c r="H50" s="26">
        <v>37150</v>
      </c>
      <c r="I50" s="27">
        <v>6444</v>
      </c>
      <c r="J50" s="25">
        <v>27291</v>
      </c>
      <c r="K50" s="28">
        <v>8562</v>
      </c>
      <c r="L50" s="24">
        <v>4187</v>
      </c>
      <c r="M50" s="25">
        <v>21302</v>
      </c>
      <c r="N50" s="28">
        <v>11661</v>
      </c>
      <c r="O50" s="241"/>
      <c r="P50" s="22" t="s">
        <v>92</v>
      </c>
      <c r="Q50" s="23" t="s">
        <v>93</v>
      </c>
      <c r="R50" s="80">
        <v>1837</v>
      </c>
      <c r="S50" s="81">
        <v>1610</v>
      </c>
      <c r="T50" s="81">
        <v>1502</v>
      </c>
      <c r="U50" s="82">
        <v>1268</v>
      </c>
      <c r="V50" s="81">
        <v>1741</v>
      </c>
      <c r="W50" s="81">
        <v>2057</v>
      </c>
      <c r="X50" s="81">
        <v>2272</v>
      </c>
      <c r="Y50" s="83">
        <v>2422</v>
      </c>
      <c r="Z50" s="84">
        <v>6834</v>
      </c>
      <c r="AA50" s="82">
        <v>7680</v>
      </c>
      <c r="AB50" s="241"/>
      <c r="AD50" s="85">
        <v>121.25</v>
      </c>
      <c r="AE50" s="86">
        <v>7.64</v>
      </c>
      <c r="AF50" s="86">
        <v>5.0199999999999996</v>
      </c>
      <c r="AG50" s="86">
        <v>9.61</v>
      </c>
      <c r="AH50" s="86">
        <v>6.56</v>
      </c>
      <c r="AI50" s="87">
        <v>24.78</v>
      </c>
      <c r="AJ50" s="88">
        <v>174.86</v>
      </c>
      <c r="AK50" s="80">
        <v>431</v>
      </c>
      <c r="AL50" s="84">
        <v>15</v>
      </c>
      <c r="AM50" s="84">
        <v>5</v>
      </c>
      <c r="AN50" s="81">
        <v>5178</v>
      </c>
      <c r="AO50" s="89">
        <v>3260</v>
      </c>
      <c r="AP50" s="90">
        <v>19692</v>
      </c>
      <c r="AR50" s="22" t="s">
        <v>92</v>
      </c>
      <c r="AS50" s="244" t="s">
        <v>367</v>
      </c>
      <c r="AT50" s="84">
        <v>1561</v>
      </c>
      <c r="AU50" s="81">
        <v>1399</v>
      </c>
      <c r="AV50" s="81">
        <v>1220</v>
      </c>
      <c r="AW50" s="89">
        <v>1007</v>
      </c>
      <c r="AX50" s="85">
        <v>22.542204568023834</v>
      </c>
      <c r="AY50" s="87">
        <v>77.457795431976166</v>
      </c>
      <c r="AZ50" s="90">
        <v>1550</v>
      </c>
      <c r="BA50" s="130" t="s">
        <v>169</v>
      </c>
      <c r="BB50" s="131">
        <v>21</v>
      </c>
      <c r="BC50" s="132" t="s">
        <v>205</v>
      </c>
      <c r="BD50" s="82">
        <v>21</v>
      </c>
      <c r="BE50" s="133" t="s">
        <v>174</v>
      </c>
      <c r="BF50" s="82">
        <v>20</v>
      </c>
      <c r="BG50" s="134" t="s">
        <v>225</v>
      </c>
      <c r="BH50" s="241"/>
      <c r="BI50" s="374"/>
      <c r="BJ50" s="168" t="s">
        <v>256</v>
      </c>
      <c r="BK50" s="169">
        <v>33.594171613599563</v>
      </c>
      <c r="BL50" s="168" t="s">
        <v>248</v>
      </c>
      <c r="BM50" s="170">
        <v>18.051807879114946</v>
      </c>
      <c r="BN50" s="171" t="s">
        <v>251</v>
      </c>
      <c r="BO50" s="169">
        <v>9.7139773340528865</v>
      </c>
      <c r="BP50" s="80">
        <v>181</v>
      </c>
      <c r="BQ50" s="81">
        <v>56</v>
      </c>
      <c r="BR50" s="81">
        <v>8</v>
      </c>
      <c r="BS50" s="82">
        <v>5</v>
      </c>
      <c r="BT50" s="90">
        <v>250</v>
      </c>
      <c r="BV50" s="22" t="s">
        <v>92</v>
      </c>
      <c r="BW50" s="23" t="s">
        <v>93</v>
      </c>
      <c r="BX50" s="80">
        <v>18</v>
      </c>
      <c r="BY50" s="254">
        <v>18</v>
      </c>
      <c r="BZ50" s="254">
        <v>14</v>
      </c>
      <c r="CA50" s="195">
        <v>13</v>
      </c>
      <c r="CB50" s="196">
        <v>369</v>
      </c>
      <c r="CC50" s="197">
        <v>225</v>
      </c>
      <c r="CD50" s="254">
        <v>146</v>
      </c>
      <c r="CE50" s="254">
        <v>96</v>
      </c>
      <c r="CF50" s="248">
        <v>53</v>
      </c>
      <c r="CG50" s="198">
        <v>3</v>
      </c>
      <c r="CH50" s="254">
        <v>1</v>
      </c>
      <c r="CI50" s="254">
        <v>1</v>
      </c>
      <c r="CJ50" s="248">
        <v>3</v>
      </c>
      <c r="CK50" s="241"/>
      <c r="CM50" s="80">
        <v>662</v>
      </c>
      <c r="CN50" s="81">
        <v>434</v>
      </c>
      <c r="CO50" s="81">
        <v>226</v>
      </c>
      <c r="CP50" s="83">
        <v>143</v>
      </c>
      <c r="CQ50" s="84">
        <v>17198</v>
      </c>
      <c r="CR50" s="81">
        <v>14423</v>
      </c>
      <c r="CS50" s="81">
        <v>14294</v>
      </c>
      <c r="CT50" s="82">
        <v>14127</v>
      </c>
      <c r="CU50" s="199">
        <v>19.566228631236189</v>
      </c>
      <c r="CV50" s="200">
        <v>17.042224225195866</v>
      </c>
      <c r="CW50" s="200">
        <v>15.754862179935639</v>
      </c>
      <c r="CX50" s="169">
        <v>16.69852056346004</v>
      </c>
      <c r="CZ50" s="22" t="s">
        <v>90</v>
      </c>
      <c r="DA50" s="23" t="s">
        <v>91</v>
      </c>
      <c r="DB50" s="222">
        <v>61.956600000000002</v>
      </c>
      <c r="DC50" s="229">
        <v>64.359200000000001</v>
      </c>
      <c r="DD50" s="229">
        <v>64.334199999999996</v>
      </c>
      <c r="DE50" s="230">
        <v>60.320300000000003</v>
      </c>
      <c r="DF50" s="84">
        <v>120.34171000000001</v>
      </c>
      <c r="DG50" s="81">
        <v>44.144930000000002</v>
      </c>
      <c r="DH50" s="81">
        <v>61.559530000000002</v>
      </c>
      <c r="DI50" s="84">
        <v>54.571750000000002</v>
      </c>
      <c r="DJ50" s="81">
        <v>39.623579999999997</v>
      </c>
      <c r="DK50" s="82">
        <v>132.19692000000001</v>
      </c>
      <c r="DL50" s="89">
        <v>452.43842000000001</v>
      </c>
    </row>
    <row r="51" spans="1:116">
      <c r="B51" s="22" t="s">
        <v>94</v>
      </c>
      <c r="C51" s="23" t="s">
        <v>95</v>
      </c>
      <c r="D51" s="24">
        <v>57274</v>
      </c>
      <c r="E51" s="25">
        <v>55761</v>
      </c>
      <c r="F51" s="25">
        <v>53718</v>
      </c>
      <c r="G51" s="25">
        <v>51073</v>
      </c>
      <c r="H51" s="26">
        <v>47774</v>
      </c>
      <c r="I51" s="27">
        <v>8654</v>
      </c>
      <c r="J51" s="25">
        <v>35108</v>
      </c>
      <c r="K51" s="28">
        <v>13451</v>
      </c>
      <c r="L51" s="24">
        <v>5503</v>
      </c>
      <c r="M51" s="25">
        <v>25347</v>
      </c>
      <c r="N51" s="28">
        <v>16924</v>
      </c>
      <c r="O51" s="241"/>
      <c r="P51" s="22" t="s">
        <v>94</v>
      </c>
      <c r="Q51" s="23" t="s">
        <v>95</v>
      </c>
      <c r="R51" s="80">
        <v>2302</v>
      </c>
      <c r="S51" s="81">
        <v>2088</v>
      </c>
      <c r="T51" s="81">
        <v>1852</v>
      </c>
      <c r="U51" s="82">
        <v>1407</v>
      </c>
      <c r="V51" s="81">
        <v>2869</v>
      </c>
      <c r="W51" s="81">
        <v>3089</v>
      </c>
      <c r="X51" s="81">
        <v>3529</v>
      </c>
      <c r="Y51" s="83">
        <v>3633</v>
      </c>
      <c r="Z51" s="84">
        <v>6616</v>
      </c>
      <c r="AA51" s="82">
        <v>7537</v>
      </c>
      <c r="AB51" s="241"/>
      <c r="AD51" s="85">
        <v>385.67</v>
      </c>
      <c r="AE51" s="86">
        <v>32.96</v>
      </c>
      <c r="AF51" s="86">
        <v>13.06</v>
      </c>
      <c r="AG51" s="86">
        <v>16.78</v>
      </c>
      <c r="AH51" s="86">
        <v>15.36</v>
      </c>
      <c r="AI51" s="87">
        <v>40.409999999999997</v>
      </c>
      <c r="AJ51" s="88">
        <v>504.24</v>
      </c>
      <c r="AK51" s="80">
        <v>1130</v>
      </c>
      <c r="AL51" s="84">
        <v>76</v>
      </c>
      <c r="AM51" s="84">
        <v>1</v>
      </c>
      <c r="AN51" s="81">
        <v>7247</v>
      </c>
      <c r="AO51" s="89">
        <v>3425</v>
      </c>
      <c r="AP51" s="90">
        <v>25146</v>
      </c>
      <c r="AR51" s="22" t="s">
        <v>94</v>
      </c>
      <c r="AS51" s="244" t="s">
        <v>368</v>
      </c>
      <c r="AT51" s="84">
        <v>4332</v>
      </c>
      <c r="AU51" s="81">
        <v>4099</v>
      </c>
      <c r="AV51" s="81">
        <v>3618</v>
      </c>
      <c r="AW51" s="89">
        <v>3115</v>
      </c>
      <c r="AX51" s="85">
        <v>44.205457463884429</v>
      </c>
      <c r="AY51" s="87">
        <v>55.794542536115564</v>
      </c>
      <c r="AZ51" s="90">
        <v>5630</v>
      </c>
      <c r="BA51" s="130" t="s">
        <v>183</v>
      </c>
      <c r="BB51" s="131">
        <v>86</v>
      </c>
      <c r="BC51" s="132" t="s">
        <v>171</v>
      </c>
      <c r="BD51" s="82">
        <v>74</v>
      </c>
      <c r="BE51" s="133" t="s">
        <v>180</v>
      </c>
      <c r="BF51" s="82">
        <v>69</v>
      </c>
      <c r="BG51" s="134" t="s">
        <v>226</v>
      </c>
      <c r="BH51" s="241"/>
      <c r="BI51" s="374"/>
      <c r="BJ51" s="168" t="s">
        <v>250</v>
      </c>
      <c r="BK51" s="169">
        <v>18.899258852594016</v>
      </c>
      <c r="BL51" s="168" t="s">
        <v>256</v>
      </c>
      <c r="BM51" s="170">
        <v>14.383749656876201</v>
      </c>
      <c r="BN51" s="171" t="s">
        <v>257</v>
      </c>
      <c r="BO51" s="169">
        <v>10.197639308262421</v>
      </c>
      <c r="BP51" s="80">
        <v>175</v>
      </c>
      <c r="BQ51" s="81">
        <v>79</v>
      </c>
      <c r="BR51" s="81">
        <v>23</v>
      </c>
      <c r="BS51" s="82">
        <v>16</v>
      </c>
      <c r="BT51" s="90">
        <v>293</v>
      </c>
      <c r="BV51" s="22" t="s">
        <v>94</v>
      </c>
      <c r="BW51" s="23" t="s">
        <v>95</v>
      </c>
      <c r="BX51" s="80">
        <v>32</v>
      </c>
      <c r="BY51" s="254">
        <v>36</v>
      </c>
      <c r="BZ51" s="254">
        <v>24</v>
      </c>
      <c r="CA51" s="195">
        <v>21</v>
      </c>
      <c r="CB51" s="196">
        <v>923</v>
      </c>
      <c r="CC51" s="197">
        <v>252</v>
      </c>
      <c r="CD51" s="254">
        <v>179</v>
      </c>
      <c r="CE51" s="254">
        <v>149</v>
      </c>
      <c r="CF51" s="248">
        <v>58</v>
      </c>
      <c r="CG51" s="198">
        <v>5</v>
      </c>
      <c r="CH51" s="254">
        <v>6</v>
      </c>
      <c r="CI51" s="254">
        <v>4</v>
      </c>
      <c r="CJ51" s="248">
        <v>0</v>
      </c>
      <c r="CK51" s="241"/>
      <c r="CM51" s="80">
        <v>683</v>
      </c>
      <c r="CN51" s="81">
        <v>402</v>
      </c>
      <c r="CO51" s="81">
        <v>287</v>
      </c>
      <c r="CP51" s="83">
        <v>142</v>
      </c>
      <c r="CQ51" s="84">
        <v>18765</v>
      </c>
      <c r="CR51" s="81">
        <v>16211</v>
      </c>
      <c r="CS51" s="81">
        <v>14002</v>
      </c>
      <c r="CT51" s="82">
        <v>14043</v>
      </c>
      <c r="CU51" s="199">
        <v>27.860378363975485</v>
      </c>
      <c r="CV51" s="200">
        <v>33.851468048359237</v>
      </c>
      <c r="CW51" s="200">
        <v>56.441936866161981</v>
      </c>
      <c r="CX51" s="169">
        <v>58.244491826581381</v>
      </c>
      <c r="CZ51" s="22" t="s">
        <v>92</v>
      </c>
      <c r="DA51" s="23" t="s">
        <v>93</v>
      </c>
      <c r="DB51" s="222">
        <v>59.546700000000001</v>
      </c>
      <c r="DC51" s="229">
        <v>62.152000000000001</v>
      </c>
      <c r="DD51" s="229">
        <v>64.067700000000002</v>
      </c>
      <c r="DE51" s="230">
        <v>60.121299999999998</v>
      </c>
      <c r="DF51" s="84">
        <v>58.429870000000001</v>
      </c>
      <c r="DG51" s="81">
        <v>25.721499999999999</v>
      </c>
      <c r="DH51" s="81">
        <v>16.818169999999999</v>
      </c>
      <c r="DI51" s="84">
        <v>18.781739999999999</v>
      </c>
      <c r="DJ51" s="81">
        <v>14.516299999999999</v>
      </c>
      <c r="DK51" s="82">
        <v>38.17812</v>
      </c>
      <c r="DL51" s="89">
        <v>172.44569999999999</v>
      </c>
    </row>
    <row r="52" spans="1:116">
      <c r="B52" s="22" t="s">
        <v>96</v>
      </c>
      <c r="C52" s="23" t="s">
        <v>97</v>
      </c>
      <c r="D52" s="24">
        <v>63283</v>
      </c>
      <c r="E52" s="25">
        <v>62102</v>
      </c>
      <c r="F52" s="25">
        <v>60475</v>
      </c>
      <c r="G52" s="25">
        <v>57827</v>
      </c>
      <c r="H52" s="26">
        <v>55348</v>
      </c>
      <c r="I52" s="27">
        <v>9363</v>
      </c>
      <c r="J52" s="25">
        <v>41207</v>
      </c>
      <c r="K52" s="28">
        <v>12690</v>
      </c>
      <c r="L52" s="24">
        <v>6573</v>
      </c>
      <c r="M52" s="25">
        <v>31041</v>
      </c>
      <c r="N52" s="28">
        <v>17734</v>
      </c>
      <c r="O52" s="241"/>
      <c r="P52" s="22" t="s">
        <v>96</v>
      </c>
      <c r="Q52" s="23" t="s">
        <v>97</v>
      </c>
      <c r="R52" s="80">
        <v>2347</v>
      </c>
      <c r="S52" s="81">
        <v>2287</v>
      </c>
      <c r="T52" s="81">
        <v>2065</v>
      </c>
      <c r="U52" s="82">
        <v>1759</v>
      </c>
      <c r="V52" s="81">
        <v>2775</v>
      </c>
      <c r="W52" s="81">
        <v>3245</v>
      </c>
      <c r="X52" s="81">
        <v>3515</v>
      </c>
      <c r="Y52" s="83">
        <v>3789</v>
      </c>
      <c r="Z52" s="84">
        <v>8745</v>
      </c>
      <c r="AA52" s="82">
        <v>9208</v>
      </c>
      <c r="AB52" s="241"/>
      <c r="AD52" s="85">
        <v>75.13</v>
      </c>
      <c r="AE52" s="86">
        <v>2.1</v>
      </c>
      <c r="AF52" s="86">
        <v>2.23</v>
      </c>
      <c r="AG52" s="86">
        <v>14.8</v>
      </c>
      <c r="AH52" s="86">
        <v>6.24</v>
      </c>
      <c r="AI52" s="87">
        <v>15.52</v>
      </c>
      <c r="AJ52" s="88">
        <v>116.02</v>
      </c>
      <c r="AK52" s="80">
        <v>228</v>
      </c>
      <c r="AL52" s="84">
        <v>9</v>
      </c>
      <c r="AM52" s="84">
        <v>0</v>
      </c>
      <c r="AN52" s="81">
        <v>9035</v>
      </c>
      <c r="AO52" s="89">
        <v>5057</v>
      </c>
      <c r="AP52" s="90">
        <v>29495</v>
      </c>
      <c r="AR52" s="22" t="s">
        <v>96</v>
      </c>
      <c r="AS52" s="244" t="s">
        <v>369</v>
      </c>
      <c r="AT52" s="84">
        <v>644</v>
      </c>
      <c r="AU52" s="81">
        <v>562</v>
      </c>
      <c r="AV52" s="81">
        <v>492</v>
      </c>
      <c r="AW52" s="89">
        <v>373</v>
      </c>
      <c r="AX52" s="85">
        <v>22.520107238605899</v>
      </c>
      <c r="AY52" s="87">
        <v>77.479892761394098</v>
      </c>
      <c r="AZ52" s="90">
        <v>382</v>
      </c>
      <c r="BA52" s="130" t="s">
        <v>178</v>
      </c>
      <c r="BB52" s="131">
        <v>9</v>
      </c>
      <c r="BC52" s="132" t="s">
        <v>161</v>
      </c>
      <c r="BD52" s="82">
        <v>9</v>
      </c>
      <c r="BE52" s="133" t="s">
        <v>205</v>
      </c>
      <c r="BF52" s="82">
        <v>7</v>
      </c>
      <c r="BG52" s="134" t="s">
        <v>227</v>
      </c>
      <c r="BH52" s="241"/>
      <c r="BI52" s="374"/>
      <c r="BJ52" s="168" t="s">
        <v>256</v>
      </c>
      <c r="BK52" s="169">
        <v>55.189240656986428</v>
      </c>
      <c r="BL52" s="168" t="s">
        <v>249</v>
      </c>
      <c r="BM52" s="170">
        <v>10.854558438467031</v>
      </c>
      <c r="BN52" s="171" t="s">
        <v>259</v>
      </c>
      <c r="BO52" s="169">
        <v>6.85551059271602</v>
      </c>
      <c r="BP52" s="80">
        <v>653</v>
      </c>
      <c r="BQ52" s="81">
        <v>96</v>
      </c>
      <c r="BR52" s="81">
        <v>21</v>
      </c>
      <c r="BS52" s="82">
        <v>15</v>
      </c>
      <c r="BT52" s="90">
        <v>785</v>
      </c>
      <c r="BV52" s="22" t="s">
        <v>96</v>
      </c>
      <c r="BW52" s="23" t="s">
        <v>97</v>
      </c>
      <c r="BX52" s="80">
        <v>32</v>
      </c>
      <c r="BY52" s="254">
        <v>22</v>
      </c>
      <c r="BZ52" s="254">
        <v>19</v>
      </c>
      <c r="CA52" s="195">
        <v>17</v>
      </c>
      <c r="CB52" s="196">
        <v>454</v>
      </c>
      <c r="CC52" s="197">
        <v>330</v>
      </c>
      <c r="CD52" s="254">
        <v>258</v>
      </c>
      <c r="CE52" s="254">
        <v>164</v>
      </c>
      <c r="CF52" s="248">
        <v>89</v>
      </c>
      <c r="CG52" s="198">
        <v>4</v>
      </c>
      <c r="CH52" s="254">
        <v>5</v>
      </c>
      <c r="CI52" s="254">
        <v>0</v>
      </c>
      <c r="CJ52" s="248">
        <v>1</v>
      </c>
      <c r="CK52" s="241"/>
      <c r="CM52" s="80">
        <v>917</v>
      </c>
      <c r="CN52" s="81">
        <v>583</v>
      </c>
      <c r="CO52" s="81">
        <v>371</v>
      </c>
      <c r="CP52" s="83">
        <v>241</v>
      </c>
      <c r="CQ52" s="84">
        <v>24397</v>
      </c>
      <c r="CR52" s="81">
        <v>22638</v>
      </c>
      <c r="CS52" s="81">
        <v>20741</v>
      </c>
      <c r="CT52" s="82">
        <v>19152</v>
      </c>
      <c r="CU52" s="199">
        <v>16.461040291839161</v>
      </c>
      <c r="CV52" s="200">
        <v>16.560650234119624</v>
      </c>
      <c r="CW52" s="200">
        <v>13.928933031194251</v>
      </c>
      <c r="CX52" s="169">
        <v>11.094636740119638</v>
      </c>
      <c r="CZ52" s="22" t="s">
        <v>94</v>
      </c>
      <c r="DA52" s="23" t="s">
        <v>95</v>
      </c>
      <c r="DB52" s="222">
        <v>63.516800000000003</v>
      </c>
      <c r="DC52" s="229">
        <v>66.840500000000006</v>
      </c>
      <c r="DD52" s="229">
        <v>67.278899999999993</v>
      </c>
      <c r="DE52" s="230">
        <v>63.990400000000001</v>
      </c>
      <c r="DF52" s="84">
        <v>83.441079999999999</v>
      </c>
      <c r="DG52" s="81">
        <v>52.879730000000002</v>
      </c>
      <c r="DH52" s="81">
        <v>33.884219999999999</v>
      </c>
      <c r="DI52" s="84">
        <v>33.224730000000001</v>
      </c>
      <c r="DJ52" s="81">
        <v>26.518740000000001</v>
      </c>
      <c r="DK52" s="82">
        <v>66.692740000000001</v>
      </c>
      <c r="DL52" s="89">
        <v>296.64123999999998</v>
      </c>
    </row>
    <row r="53" spans="1:116">
      <c r="B53" s="22"/>
      <c r="C53" s="23"/>
      <c r="D53" s="24"/>
      <c r="E53" s="25"/>
      <c r="F53" s="25"/>
      <c r="G53" s="25"/>
      <c r="H53" s="26"/>
      <c r="I53" s="27"/>
      <c r="J53" s="25"/>
      <c r="K53" s="28"/>
      <c r="L53" s="24"/>
      <c r="M53" s="25"/>
      <c r="N53" s="28"/>
      <c r="O53" s="242"/>
      <c r="P53" s="22"/>
      <c r="Q53" s="23"/>
      <c r="R53" s="80"/>
      <c r="S53" s="81"/>
      <c r="T53" s="81"/>
      <c r="U53" s="82"/>
      <c r="V53" s="81"/>
      <c r="W53" s="81"/>
      <c r="X53" s="81"/>
      <c r="Y53" s="83"/>
      <c r="Z53" s="84"/>
      <c r="AA53" s="82"/>
      <c r="AB53" s="242"/>
      <c r="AD53" s="85"/>
      <c r="AE53" s="86"/>
      <c r="AF53" s="86"/>
      <c r="AG53" s="86"/>
      <c r="AH53" s="86"/>
      <c r="AI53" s="87"/>
      <c r="AJ53" s="88"/>
      <c r="AK53" s="80"/>
      <c r="AL53" s="84"/>
      <c r="AM53" s="84"/>
      <c r="AN53" s="81"/>
      <c r="AO53" s="89"/>
      <c r="AP53" s="90"/>
      <c r="AR53" s="22"/>
      <c r="AS53" s="244"/>
      <c r="AT53" s="135"/>
      <c r="AU53" s="136"/>
      <c r="AV53" s="136"/>
      <c r="AW53" s="137"/>
      <c r="AX53" s="138"/>
      <c r="AY53" s="139"/>
      <c r="AZ53" s="140"/>
      <c r="BA53" s="141"/>
      <c r="BB53" s="142"/>
      <c r="BC53" s="143"/>
      <c r="BD53" s="144"/>
      <c r="BE53" s="145"/>
      <c r="BF53" s="144"/>
      <c r="BG53" s="146"/>
      <c r="BH53" s="242"/>
      <c r="BI53" s="374"/>
      <c r="BJ53" s="172"/>
      <c r="BK53" s="173"/>
      <c r="BL53" s="172"/>
      <c r="BM53" s="174"/>
      <c r="BN53" s="175"/>
      <c r="BO53" s="173"/>
      <c r="BP53" s="176"/>
      <c r="BQ53" s="136"/>
      <c r="BR53" s="136"/>
      <c r="BS53" s="144"/>
      <c r="BT53" s="140"/>
      <c r="BV53" s="22"/>
      <c r="BW53" s="23"/>
      <c r="BX53" s="176"/>
      <c r="BY53" s="201"/>
      <c r="BZ53" s="201"/>
      <c r="CA53" s="202"/>
      <c r="CB53" s="203"/>
      <c r="CC53" s="204"/>
      <c r="CD53" s="201"/>
      <c r="CE53" s="201"/>
      <c r="CF53" s="205"/>
      <c r="CG53" s="206"/>
      <c r="CH53" s="201"/>
      <c r="CI53" s="201"/>
      <c r="CJ53" s="205"/>
      <c r="CK53" s="242"/>
      <c r="CM53" s="176"/>
      <c r="CN53" s="136"/>
      <c r="CO53" s="136"/>
      <c r="CP53" s="207"/>
      <c r="CQ53" s="135"/>
      <c r="CR53" s="136"/>
      <c r="CS53" s="136"/>
      <c r="CT53" s="144"/>
      <c r="CU53" s="208"/>
      <c r="CV53" s="209"/>
      <c r="CW53" s="209"/>
      <c r="CX53" s="173"/>
      <c r="CZ53" s="22" t="s">
        <v>96</v>
      </c>
      <c r="DA53" s="23" t="s">
        <v>97</v>
      </c>
      <c r="DB53" s="222">
        <v>57.420900000000003</v>
      </c>
      <c r="DC53" s="229">
        <v>60.003999999999998</v>
      </c>
      <c r="DD53" s="229">
        <v>61.3643</v>
      </c>
      <c r="DE53" s="230">
        <v>58.192500000000003</v>
      </c>
      <c r="DF53" s="84">
        <v>86.624639999999999</v>
      </c>
      <c r="DG53" s="81">
        <v>24.809449999999998</v>
      </c>
      <c r="DH53" s="81">
        <v>34.084560000000003</v>
      </c>
      <c r="DI53" s="84">
        <v>27.40616</v>
      </c>
      <c r="DJ53" s="81">
        <v>19.926960000000001</v>
      </c>
      <c r="DK53" s="82">
        <v>54.903179999999999</v>
      </c>
      <c r="DL53" s="89">
        <v>247.75495000000001</v>
      </c>
    </row>
    <row r="54" spans="1:116">
      <c r="A54" s="384"/>
      <c r="B54" s="15" t="s">
        <v>98</v>
      </c>
      <c r="C54" s="16" t="s">
        <v>99</v>
      </c>
      <c r="D54" s="17">
        <v>169697</v>
      </c>
      <c r="E54" s="18">
        <v>165610</v>
      </c>
      <c r="F54" s="18">
        <v>157526</v>
      </c>
      <c r="G54" s="18">
        <v>149072</v>
      </c>
      <c r="H54" s="19">
        <v>138896</v>
      </c>
      <c r="I54" s="20">
        <v>25352</v>
      </c>
      <c r="J54" s="18">
        <v>104929</v>
      </c>
      <c r="K54" s="21">
        <v>39407</v>
      </c>
      <c r="L54" s="17">
        <v>16412</v>
      </c>
      <c r="M54" s="18">
        <v>72365</v>
      </c>
      <c r="N54" s="21">
        <v>50119</v>
      </c>
      <c r="O54" s="240"/>
      <c r="P54" s="15" t="s">
        <v>98</v>
      </c>
      <c r="Q54" s="16" t="s">
        <v>99</v>
      </c>
      <c r="R54" s="71">
        <v>7480</v>
      </c>
      <c r="S54" s="72">
        <v>6441</v>
      </c>
      <c r="T54" s="72">
        <v>5658</v>
      </c>
      <c r="U54" s="61">
        <v>4807</v>
      </c>
      <c r="V54" s="72">
        <v>8276</v>
      </c>
      <c r="W54" s="72">
        <v>8989</v>
      </c>
      <c r="X54" s="72">
        <v>10155</v>
      </c>
      <c r="Y54" s="73">
        <v>10238</v>
      </c>
      <c r="Z54" s="60">
        <v>18178</v>
      </c>
      <c r="AA54" s="61">
        <v>22045</v>
      </c>
      <c r="AB54" s="240"/>
      <c r="AC54" s="384"/>
      <c r="AD54" s="74">
        <v>3848.65</v>
      </c>
      <c r="AE54" s="75">
        <v>70.84</v>
      </c>
      <c r="AF54" s="75">
        <v>62.430000000000007</v>
      </c>
      <c r="AG54" s="75">
        <v>41.749999999999993</v>
      </c>
      <c r="AH54" s="75">
        <v>62.11</v>
      </c>
      <c r="AI54" s="76">
        <v>92.210000000000008</v>
      </c>
      <c r="AJ54" s="77">
        <v>4177.9900000000007</v>
      </c>
      <c r="AK54" s="71">
        <v>6264</v>
      </c>
      <c r="AL54" s="60">
        <v>524</v>
      </c>
      <c r="AM54" s="60">
        <v>60</v>
      </c>
      <c r="AN54" s="72">
        <v>11797</v>
      </c>
      <c r="AO54" s="78">
        <v>10873</v>
      </c>
      <c r="AP54" s="79">
        <v>76388</v>
      </c>
      <c r="AR54" s="15" t="s">
        <v>98</v>
      </c>
      <c r="AS54" s="243" t="s">
        <v>370</v>
      </c>
      <c r="AT54" s="60">
        <v>9499</v>
      </c>
      <c r="AU54" s="72">
        <v>8924</v>
      </c>
      <c r="AV54" s="72">
        <v>7986</v>
      </c>
      <c r="AW54" s="78">
        <v>6817</v>
      </c>
      <c r="AX54" s="74">
        <v>44.051635616840251</v>
      </c>
      <c r="AY54" s="76">
        <v>55.948364383159742</v>
      </c>
      <c r="AZ54" s="79">
        <v>13448</v>
      </c>
      <c r="BA54" s="124" t="s">
        <v>161</v>
      </c>
      <c r="BB54" s="147">
        <v>458</v>
      </c>
      <c r="BC54" s="126" t="s">
        <v>164</v>
      </c>
      <c r="BD54" s="61">
        <v>398</v>
      </c>
      <c r="BE54" s="128" t="s">
        <v>228</v>
      </c>
      <c r="BF54" s="61">
        <v>222</v>
      </c>
      <c r="BG54" s="129" t="s">
        <v>229</v>
      </c>
      <c r="BH54" s="240"/>
      <c r="BI54" s="384"/>
      <c r="BJ54" s="164" t="s">
        <v>262</v>
      </c>
      <c r="BK54" s="165">
        <v>20.391779062299292</v>
      </c>
      <c r="BL54" s="164" t="s">
        <v>258</v>
      </c>
      <c r="BM54" s="166">
        <v>16.393705844572899</v>
      </c>
      <c r="BN54" s="167" t="s">
        <v>251</v>
      </c>
      <c r="BO54" s="165">
        <v>14.049454078355813</v>
      </c>
      <c r="BP54" s="71">
        <v>614</v>
      </c>
      <c r="BQ54" s="72">
        <v>153</v>
      </c>
      <c r="BR54" s="72">
        <v>18</v>
      </c>
      <c r="BS54" s="61">
        <v>24</v>
      </c>
      <c r="BT54" s="79">
        <v>809</v>
      </c>
      <c r="BV54" s="15" t="s">
        <v>98</v>
      </c>
      <c r="BW54" s="16" t="s">
        <v>99</v>
      </c>
      <c r="BX54" s="71">
        <v>48</v>
      </c>
      <c r="BY54" s="187">
        <v>54</v>
      </c>
      <c r="BZ54" s="187">
        <v>35</v>
      </c>
      <c r="CA54" s="188">
        <v>46</v>
      </c>
      <c r="CB54" s="189">
        <v>3602</v>
      </c>
      <c r="CC54" s="190">
        <v>693</v>
      </c>
      <c r="CD54" s="187">
        <v>481</v>
      </c>
      <c r="CE54" s="187">
        <v>229</v>
      </c>
      <c r="CF54" s="191">
        <v>92</v>
      </c>
      <c r="CG54" s="192">
        <v>16</v>
      </c>
      <c r="CH54" s="187">
        <v>24</v>
      </c>
      <c r="CI54" s="187">
        <v>8</v>
      </c>
      <c r="CJ54" s="191">
        <v>6</v>
      </c>
      <c r="CK54" s="240"/>
      <c r="CL54" s="384"/>
      <c r="CM54" s="71">
        <v>1554</v>
      </c>
      <c r="CN54" s="72">
        <v>991</v>
      </c>
      <c r="CO54" s="72">
        <v>651</v>
      </c>
      <c r="CP54" s="73">
        <v>449</v>
      </c>
      <c r="CQ54" s="60">
        <v>64304</v>
      </c>
      <c r="CR54" s="72">
        <v>54315</v>
      </c>
      <c r="CS54" s="72">
        <v>52115</v>
      </c>
      <c r="CT54" s="61">
        <v>45974</v>
      </c>
      <c r="CU54" s="193">
        <v>23.087210748942525</v>
      </c>
      <c r="CV54" s="194">
        <v>23.763232992727605</v>
      </c>
      <c r="CW54" s="194">
        <v>18.844862323707186</v>
      </c>
      <c r="CX54" s="165">
        <v>16.428851089746381</v>
      </c>
      <c r="CZ54" s="22"/>
      <c r="DA54" s="23"/>
      <c r="DB54" s="222"/>
      <c r="DC54" s="229"/>
      <c r="DD54" s="229"/>
      <c r="DE54" s="230"/>
      <c r="DF54" s="84"/>
      <c r="DG54" s="81"/>
      <c r="DH54" s="81"/>
      <c r="DI54" s="84"/>
      <c r="DJ54" s="81"/>
      <c r="DK54" s="82"/>
      <c r="DL54" s="89"/>
    </row>
    <row r="55" spans="1:116">
      <c r="B55" s="22" t="s">
        <v>100</v>
      </c>
      <c r="C55" s="23" t="s">
        <v>101</v>
      </c>
      <c r="D55" s="24">
        <v>97023</v>
      </c>
      <c r="E55" s="25">
        <v>96231</v>
      </c>
      <c r="F55" s="25">
        <v>92747</v>
      </c>
      <c r="G55" s="25">
        <v>89182</v>
      </c>
      <c r="H55" s="26">
        <v>84419</v>
      </c>
      <c r="I55" s="27">
        <v>13048</v>
      </c>
      <c r="J55" s="25">
        <v>54250</v>
      </c>
      <c r="K55" s="28">
        <v>17604</v>
      </c>
      <c r="L55" s="24">
        <v>10554</v>
      </c>
      <c r="M55" s="25">
        <v>45703</v>
      </c>
      <c r="N55" s="28">
        <v>28162</v>
      </c>
      <c r="O55" s="241"/>
      <c r="P55" s="22" t="s">
        <v>100</v>
      </c>
      <c r="Q55" s="23" t="s">
        <v>101</v>
      </c>
      <c r="R55" s="80">
        <v>4667</v>
      </c>
      <c r="S55" s="81">
        <v>4091</v>
      </c>
      <c r="T55" s="81">
        <v>3689</v>
      </c>
      <c r="U55" s="82">
        <v>3216</v>
      </c>
      <c r="V55" s="81">
        <v>4472</v>
      </c>
      <c r="W55" s="81">
        <v>4814</v>
      </c>
      <c r="X55" s="81">
        <v>5621</v>
      </c>
      <c r="Y55" s="83">
        <v>5602</v>
      </c>
      <c r="Z55" s="84">
        <v>11346</v>
      </c>
      <c r="AA55" s="82">
        <v>13016</v>
      </c>
      <c r="AB55" s="241"/>
      <c r="AD55" s="85">
        <v>1994</v>
      </c>
      <c r="AE55" s="86">
        <v>44.8</v>
      </c>
      <c r="AF55" s="86">
        <v>27.35</v>
      </c>
      <c r="AG55" s="86">
        <v>24.34</v>
      </c>
      <c r="AH55" s="86">
        <v>32.11</v>
      </c>
      <c r="AI55" s="87">
        <v>55.01</v>
      </c>
      <c r="AJ55" s="88">
        <v>2177.61</v>
      </c>
      <c r="AK55" s="80">
        <v>4713</v>
      </c>
      <c r="AL55" s="84">
        <v>272</v>
      </c>
      <c r="AM55" s="84">
        <v>7</v>
      </c>
      <c r="AN55" s="81">
        <v>6054</v>
      </c>
      <c r="AO55" s="89">
        <v>7362</v>
      </c>
      <c r="AP55" s="90">
        <v>47610</v>
      </c>
      <c r="AR55" s="22" t="s">
        <v>100</v>
      </c>
      <c r="AS55" s="244" t="s">
        <v>371</v>
      </c>
      <c r="AT55" s="84">
        <v>4730</v>
      </c>
      <c r="AU55" s="81">
        <v>4486</v>
      </c>
      <c r="AV55" s="81">
        <v>4112</v>
      </c>
      <c r="AW55" s="89">
        <v>3569</v>
      </c>
      <c r="AX55" s="85">
        <v>55.813953488372093</v>
      </c>
      <c r="AY55" s="87">
        <v>44.186046511627907</v>
      </c>
      <c r="AZ55" s="90">
        <v>8920</v>
      </c>
      <c r="BA55" s="130" t="s">
        <v>164</v>
      </c>
      <c r="BB55" s="131">
        <v>349</v>
      </c>
      <c r="BC55" s="132" t="s">
        <v>161</v>
      </c>
      <c r="BD55" s="82">
        <v>330</v>
      </c>
      <c r="BE55" s="133" t="s">
        <v>228</v>
      </c>
      <c r="BF55" s="82">
        <v>167</v>
      </c>
      <c r="BG55" s="134" t="s">
        <v>229</v>
      </c>
      <c r="BH55" s="241"/>
      <c r="BI55" s="374"/>
      <c r="BJ55" s="168" t="s">
        <v>258</v>
      </c>
      <c r="BK55" s="169">
        <v>22.651586553565821</v>
      </c>
      <c r="BL55" s="168" t="s">
        <v>262</v>
      </c>
      <c r="BM55" s="170">
        <v>21.583411875589068</v>
      </c>
      <c r="BN55" s="171" t="s">
        <v>251</v>
      </c>
      <c r="BO55" s="169">
        <v>17.672007540056551</v>
      </c>
      <c r="BP55" s="80">
        <v>382</v>
      </c>
      <c r="BQ55" s="81">
        <v>68</v>
      </c>
      <c r="BR55" s="81">
        <v>6</v>
      </c>
      <c r="BS55" s="82">
        <v>12</v>
      </c>
      <c r="BT55" s="90">
        <v>468</v>
      </c>
      <c r="BV55" s="22" t="s">
        <v>100</v>
      </c>
      <c r="BW55" s="23" t="s">
        <v>101</v>
      </c>
      <c r="BX55" s="80">
        <v>24</v>
      </c>
      <c r="BY55" s="254">
        <v>30</v>
      </c>
      <c r="BZ55" s="254">
        <v>20</v>
      </c>
      <c r="CA55" s="195">
        <v>22</v>
      </c>
      <c r="CB55" s="196">
        <v>1641</v>
      </c>
      <c r="CC55" s="197">
        <v>429</v>
      </c>
      <c r="CD55" s="254">
        <v>302</v>
      </c>
      <c r="CE55" s="254">
        <v>129</v>
      </c>
      <c r="CF55" s="248">
        <v>51</v>
      </c>
      <c r="CG55" s="198">
        <v>6</v>
      </c>
      <c r="CH55" s="254">
        <v>7</v>
      </c>
      <c r="CI55" s="254">
        <v>4</v>
      </c>
      <c r="CJ55" s="248">
        <v>1</v>
      </c>
      <c r="CK55" s="241"/>
      <c r="CM55" s="80">
        <v>1031</v>
      </c>
      <c r="CN55" s="81">
        <v>686</v>
      </c>
      <c r="CO55" s="81">
        <v>426</v>
      </c>
      <c r="CP55" s="83">
        <v>284</v>
      </c>
      <c r="CQ55" s="84">
        <v>37825</v>
      </c>
      <c r="CR55" s="81">
        <v>33623</v>
      </c>
      <c r="CS55" s="81">
        <v>32804</v>
      </c>
      <c r="CT55" s="82">
        <v>29345</v>
      </c>
      <c r="CU55" s="199">
        <v>25.536021150033044</v>
      </c>
      <c r="CV55" s="200">
        <v>25.078071558159593</v>
      </c>
      <c r="CW55" s="200">
        <v>19.348250213388614</v>
      </c>
      <c r="CX55" s="169">
        <v>16.08791957744079</v>
      </c>
      <c r="CY55" s="384"/>
      <c r="CZ55" s="15" t="s">
        <v>98</v>
      </c>
      <c r="DA55" s="16" t="s">
        <v>99</v>
      </c>
      <c r="DB55" s="226" t="s">
        <v>303</v>
      </c>
      <c r="DC55" s="227" t="s">
        <v>303</v>
      </c>
      <c r="DD55" s="227" t="s">
        <v>303</v>
      </c>
      <c r="DE55" s="228" t="s">
        <v>303</v>
      </c>
      <c r="DF55" s="60">
        <v>255.28400000000002</v>
      </c>
      <c r="DG55" s="72">
        <v>261.03807</v>
      </c>
      <c r="DH55" s="72">
        <v>123.06412</v>
      </c>
      <c r="DI55" s="60">
        <v>95.376179999999991</v>
      </c>
      <c r="DJ55" s="72">
        <v>82.355029999999999</v>
      </c>
      <c r="DK55" s="61">
        <v>250.20613</v>
      </c>
      <c r="DL55" s="78">
        <v>1067.3235299999999</v>
      </c>
    </row>
    <row r="56" spans="1:116">
      <c r="B56" s="22" t="s">
        <v>102</v>
      </c>
      <c r="C56" s="23" t="s">
        <v>103</v>
      </c>
      <c r="D56" s="24">
        <v>30421</v>
      </c>
      <c r="E56" s="25">
        <v>28902</v>
      </c>
      <c r="F56" s="25">
        <v>26732</v>
      </c>
      <c r="G56" s="25">
        <v>24696</v>
      </c>
      <c r="H56" s="26">
        <v>22538</v>
      </c>
      <c r="I56" s="27">
        <v>6038</v>
      </c>
      <c r="J56" s="25">
        <v>25552</v>
      </c>
      <c r="K56" s="28">
        <v>10943</v>
      </c>
      <c r="L56" s="24">
        <v>2393</v>
      </c>
      <c r="M56" s="25">
        <v>11041</v>
      </c>
      <c r="N56" s="28">
        <v>9104</v>
      </c>
      <c r="O56" s="241"/>
      <c r="P56" s="22" t="s">
        <v>102</v>
      </c>
      <c r="Q56" s="23" t="s">
        <v>103</v>
      </c>
      <c r="R56" s="80">
        <v>1161</v>
      </c>
      <c r="S56" s="81">
        <v>933</v>
      </c>
      <c r="T56" s="81">
        <v>792</v>
      </c>
      <c r="U56" s="82">
        <v>634</v>
      </c>
      <c r="V56" s="81">
        <v>1722</v>
      </c>
      <c r="W56" s="81">
        <v>1871</v>
      </c>
      <c r="X56" s="81">
        <v>1915</v>
      </c>
      <c r="Y56" s="83">
        <v>1872</v>
      </c>
      <c r="Z56" s="84">
        <v>2382</v>
      </c>
      <c r="AA56" s="82">
        <v>3265</v>
      </c>
      <c r="AB56" s="241"/>
      <c r="AD56" s="85">
        <v>739.18</v>
      </c>
      <c r="AE56" s="86">
        <v>13.74</v>
      </c>
      <c r="AF56" s="86">
        <v>10.77</v>
      </c>
      <c r="AG56" s="86">
        <v>7.11</v>
      </c>
      <c r="AH56" s="86">
        <v>10.46</v>
      </c>
      <c r="AI56" s="87">
        <v>11.27</v>
      </c>
      <c r="AJ56" s="88">
        <v>792.53</v>
      </c>
      <c r="AK56" s="80">
        <v>879</v>
      </c>
      <c r="AL56" s="84">
        <v>89</v>
      </c>
      <c r="AM56" s="84">
        <v>28</v>
      </c>
      <c r="AN56" s="81">
        <v>2831</v>
      </c>
      <c r="AO56" s="89">
        <v>1407</v>
      </c>
      <c r="AP56" s="90">
        <v>11870</v>
      </c>
      <c r="AR56" s="22" t="s">
        <v>102</v>
      </c>
      <c r="AS56" s="244" t="s">
        <v>372</v>
      </c>
      <c r="AT56" s="84">
        <v>2053</v>
      </c>
      <c r="AU56" s="81">
        <v>1876</v>
      </c>
      <c r="AV56" s="81">
        <v>1623</v>
      </c>
      <c r="AW56" s="89">
        <v>1367</v>
      </c>
      <c r="AX56" s="85">
        <v>36.869056327724948</v>
      </c>
      <c r="AY56" s="87">
        <v>63.130943672275052</v>
      </c>
      <c r="AZ56" s="90">
        <v>2450</v>
      </c>
      <c r="BA56" s="130" t="s">
        <v>161</v>
      </c>
      <c r="BB56" s="131">
        <v>55</v>
      </c>
      <c r="BC56" s="132" t="s">
        <v>164</v>
      </c>
      <c r="BD56" s="82">
        <v>37</v>
      </c>
      <c r="BE56" s="133" t="s">
        <v>179</v>
      </c>
      <c r="BF56" s="82">
        <v>24</v>
      </c>
      <c r="BG56" s="134" t="s">
        <v>230</v>
      </c>
      <c r="BH56" s="241"/>
      <c r="BI56" s="374"/>
      <c r="BJ56" s="168" t="s">
        <v>264</v>
      </c>
      <c r="BK56" s="169">
        <v>23.07448494453249</v>
      </c>
      <c r="BL56" s="168" t="s">
        <v>258</v>
      </c>
      <c r="BM56" s="170">
        <v>18.700475435816163</v>
      </c>
      <c r="BN56" s="171" t="s">
        <v>262</v>
      </c>
      <c r="BO56" s="169">
        <v>15.02377179080824</v>
      </c>
      <c r="BP56" s="80">
        <v>90</v>
      </c>
      <c r="BQ56" s="81">
        <v>30</v>
      </c>
      <c r="BR56" s="81">
        <v>8</v>
      </c>
      <c r="BS56" s="82">
        <v>8</v>
      </c>
      <c r="BT56" s="90">
        <v>136</v>
      </c>
      <c r="BV56" s="22" t="s">
        <v>102</v>
      </c>
      <c r="BW56" s="23" t="s">
        <v>103</v>
      </c>
      <c r="BX56" s="80">
        <v>9</v>
      </c>
      <c r="BY56" s="254">
        <v>13</v>
      </c>
      <c r="BZ56" s="254">
        <v>6</v>
      </c>
      <c r="CA56" s="195">
        <v>8</v>
      </c>
      <c r="CB56" s="196">
        <v>778</v>
      </c>
      <c r="CC56" s="197">
        <v>97</v>
      </c>
      <c r="CD56" s="254">
        <v>71</v>
      </c>
      <c r="CE56" s="254">
        <v>24</v>
      </c>
      <c r="CF56" s="248">
        <v>16</v>
      </c>
      <c r="CG56" s="198">
        <v>6</v>
      </c>
      <c r="CH56" s="254">
        <v>8</v>
      </c>
      <c r="CI56" s="254">
        <v>2</v>
      </c>
      <c r="CJ56" s="248">
        <v>3</v>
      </c>
      <c r="CK56" s="241"/>
      <c r="CM56" s="80">
        <v>248</v>
      </c>
      <c r="CN56" s="81">
        <v>100</v>
      </c>
      <c r="CO56" s="81">
        <v>94</v>
      </c>
      <c r="CP56" s="83">
        <v>50</v>
      </c>
      <c r="CQ56" s="84">
        <v>9600</v>
      </c>
      <c r="CR56" s="81">
        <v>8441</v>
      </c>
      <c r="CS56" s="81">
        <v>7663</v>
      </c>
      <c r="CT56" s="82">
        <v>7054</v>
      </c>
      <c r="CU56" s="199">
        <v>25.40625</v>
      </c>
      <c r="CV56" s="200">
        <v>27.165027840303281</v>
      </c>
      <c r="CW56" s="200">
        <v>22.380268824220277</v>
      </c>
      <c r="CX56" s="169">
        <v>20.459378987664824</v>
      </c>
      <c r="CZ56" s="22" t="s">
        <v>100</v>
      </c>
      <c r="DA56" s="23" t="s">
        <v>101</v>
      </c>
      <c r="DB56" s="222">
        <v>63.3795</v>
      </c>
      <c r="DC56" s="229">
        <v>67.884699999999995</v>
      </c>
      <c r="DD56" s="229">
        <v>70.051000000000002</v>
      </c>
      <c r="DE56" s="230">
        <v>66.732699999999994</v>
      </c>
      <c r="DF56" s="84">
        <v>149.47230999999999</v>
      </c>
      <c r="DG56" s="81">
        <v>105.0304</v>
      </c>
      <c r="DH56" s="81">
        <v>65.707939999999994</v>
      </c>
      <c r="DI56" s="84">
        <v>58.530149999999999</v>
      </c>
      <c r="DJ56" s="81">
        <v>33.285899999999998</v>
      </c>
      <c r="DK56" s="82">
        <v>113.41947999999999</v>
      </c>
      <c r="DL56" s="89">
        <v>525.44618000000003</v>
      </c>
    </row>
    <row r="57" spans="1:116">
      <c r="B57" s="22" t="s">
        <v>104</v>
      </c>
      <c r="C57" s="23" t="s">
        <v>105</v>
      </c>
      <c r="D57" s="24">
        <v>40102</v>
      </c>
      <c r="E57" s="25">
        <v>38494</v>
      </c>
      <c r="F57" s="25">
        <v>36314</v>
      </c>
      <c r="G57" s="25">
        <v>33585</v>
      </c>
      <c r="H57" s="26">
        <v>30428</v>
      </c>
      <c r="I57" s="27">
        <v>5955</v>
      </c>
      <c r="J57" s="25">
        <v>23744</v>
      </c>
      <c r="K57" s="28">
        <v>10403</v>
      </c>
      <c r="L57" s="24">
        <v>3264</v>
      </c>
      <c r="M57" s="25">
        <v>14811</v>
      </c>
      <c r="N57" s="28">
        <v>12353</v>
      </c>
      <c r="O57" s="241"/>
      <c r="P57" s="22" t="s">
        <v>104</v>
      </c>
      <c r="Q57" s="23" t="s">
        <v>105</v>
      </c>
      <c r="R57" s="80">
        <v>1543</v>
      </c>
      <c r="S57" s="81">
        <v>1352</v>
      </c>
      <c r="T57" s="81">
        <v>1108</v>
      </c>
      <c r="U57" s="82">
        <v>884</v>
      </c>
      <c r="V57" s="81">
        <v>1993</v>
      </c>
      <c r="W57" s="81">
        <v>2212</v>
      </c>
      <c r="X57" s="81">
        <v>2495</v>
      </c>
      <c r="Y57" s="83">
        <v>2663</v>
      </c>
      <c r="Z57" s="84">
        <v>4125</v>
      </c>
      <c r="AA57" s="82">
        <v>5350</v>
      </c>
      <c r="AB57" s="241"/>
      <c r="AD57" s="85">
        <v>776.67</v>
      </c>
      <c r="AE57" s="86">
        <v>11.21</v>
      </c>
      <c r="AF57" s="86">
        <v>15</v>
      </c>
      <c r="AG57" s="86">
        <v>9.68</v>
      </c>
      <c r="AH57" s="86">
        <v>15.17</v>
      </c>
      <c r="AI57" s="87">
        <v>23.48</v>
      </c>
      <c r="AJ57" s="88">
        <v>851.21</v>
      </c>
      <c r="AK57" s="80">
        <v>651</v>
      </c>
      <c r="AL57" s="84">
        <v>159</v>
      </c>
      <c r="AM57" s="84">
        <v>25</v>
      </c>
      <c r="AN57" s="81">
        <v>2853</v>
      </c>
      <c r="AO57" s="89">
        <v>2010</v>
      </c>
      <c r="AP57" s="90">
        <v>15968</v>
      </c>
      <c r="AR57" s="22" t="s">
        <v>104</v>
      </c>
      <c r="AS57" s="244" t="s">
        <v>373</v>
      </c>
      <c r="AT57" s="84">
        <v>2523</v>
      </c>
      <c r="AU57" s="81">
        <v>2378</v>
      </c>
      <c r="AV57" s="81">
        <v>2089</v>
      </c>
      <c r="AW57" s="89">
        <v>1749</v>
      </c>
      <c r="AX57" s="85">
        <v>26.872498570611782</v>
      </c>
      <c r="AY57" s="87">
        <v>73.127501429388218</v>
      </c>
      <c r="AZ57" s="90">
        <v>1880</v>
      </c>
      <c r="BA57" s="130" t="s">
        <v>161</v>
      </c>
      <c r="BB57" s="131">
        <v>69</v>
      </c>
      <c r="BC57" s="132" t="s">
        <v>228</v>
      </c>
      <c r="BD57" s="82">
        <v>34</v>
      </c>
      <c r="BE57" s="133" t="s">
        <v>201</v>
      </c>
      <c r="BF57" s="82">
        <v>17</v>
      </c>
      <c r="BG57" s="134" t="s">
        <v>231</v>
      </c>
      <c r="BH57" s="241"/>
      <c r="BI57" s="374"/>
      <c r="BJ57" s="168" t="s">
        <v>262</v>
      </c>
      <c r="BK57" s="169">
        <v>24.127094972067038</v>
      </c>
      <c r="BL57" s="168" t="s">
        <v>260</v>
      </c>
      <c r="BM57" s="170">
        <v>20.076815642458101</v>
      </c>
      <c r="BN57" s="171" t="s">
        <v>251</v>
      </c>
      <c r="BO57" s="169">
        <v>12.150837988826815</v>
      </c>
      <c r="BP57" s="80">
        <v>134</v>
      </c>
      <c r="BQ57" s="81">
        <v>52</v>
      </c>
      <c r="BR57" s="81">
        <v>4</v>
      </c>
      <c r="BS57" s="82">
        <v>4</v>
      </c>
      <c r="BT57" s="90">
        <v>194</v>
      </c>
      <c r="BV57" s="22" t="s">
        <v>104</v>
      </c>
      <c r="BW57" s="23" t="s">
        <v>105</v>
      </c>
      <c r="BX57" s="80">
        <v>14</v>
      </c>
      <c r="BY57" s="254">
        <v>11</v>
      </c>
      <c r="BZ57" s="254">
        <v>8</v>
      </c>
      <c r="CA57" s="195">
        <v>14</v>
      </c>
      <c r="CB57" s="196">
        <v>1060</v>
      </c>
      <c r="CC57" s="197">
        <v>141</v>
      </c>
      <c r="CD57" s="254">
        <v>102</v>
      </c>
      <c r="CE57" s="254">
        <v>73</v>
      </c>
      <c r="CF57" s="248">
        <v>23</v>
      </c>
      <c r="CG57" s="198">
        <v>4</v>
      </c>
      <c r="CH57" s="254">
        <v>9</v>
      </c>
      <c r="CI57" s="254">
        <v>2</v>
      </c>
      <c r="CJ57" s="248">
        <v>1</v>
      </c>
      <c r="CK57" s="241"/>
      <c r="CM57" s="80">
        <v>256</v>
      </c>
      <c r="CN57" s="81">
        <v>203</v>
      </c>
      <c r="CO57" s="81">
        <v>125</v>
      </c>
      <c r="CP57" s="83">
        <v>113</v>
      </c>
      <c r="CQ57" s="84">
        <v>16364</v>
      </c>
      <c r="CR57" s="81">
        <v>11773</v>
      </c>
      <c r="CS57" s="81">
        <v>11025</v>
      </c>
      <c r="CT57" s="82">
        <v>9061</v>
      </c>
      <c r="CU57" s="199">
        <v>15.56465411879736</v>
      </c>
      <c r="CV57" s="200">
        <v>17.378747982672216</v>
      </c>
      <c r="CW57" s="200">
        <v>14.666666666666666</v>
      </c>
      <c r="CX57" s="169">
        <v>13.352460825424849</v>
      </c>
      <c r="CZ57" s="22" t="s">
        <v>102</v>
      </c>
      <c r="DA57" s="23" t="s">
        <v>103</v>
      </c>
      <c r="DB57" s="222">
        <v>70.215299999999999</v>
      </c>
      <c r="DC57" s="229">
        <v>73.223100000000002</v>
      </c>
      <c r="DD57" s="229">
        <v>73.312600000000003</v>
      </c>
      <c r="DE57" s="230">
        <v>69.4178</v>
      </c>
      <c r="DF57" s="84">
        <v>45.511479999999999</v>
      </c>
      <c r="DG57" s="81">
        <v>84.661180000000002</v>
      </c>
      <c r="DH57" s="81">
        <v>28.155550000000002</v>
      </c>
      <c r="DI57" s="84">
        <v>16.463760000000001</v>
      </c>
      <c r="DJ57" s="81">
        <v>20.131070000000001</v>
      </c>
      <c r="DK57" s="82">
        <v>50.231729999999999</v>
      </c>
      <c r="DL57" s="89">
        <v>245.15477000000001</v>
      </c>
    </row>
    <row r="58" spans="1:116">
      <c r="B58" s="22" t="s">
        <v>106</v>
      </c>
      <c r="C58" s="23" t="s">
        <v>107</v>
      </c>
      <c r="D58" s="24">
        <v>2151</v>
      </c>
      <c r="E58" s="25">
        <v>1983</v>
      </c>
      <c r="F58" s="25">
        <v>1733</v>
      </c>
      <c r="G58" s="25">
        <v>1609</v>
      </c>
      <c r="H58" s="26">
        <v>1511</v>
      </c>
      <c r="I58" s="27">
        <v>311</v>
      </c>
      <c r="J58" s="25">
        <v>1383</v>
      </c>
      <c r="K58" s="28">
        <v>457</v>
      </c>
      <c r="L58" s="24">
        <v>201</v>
      </c>
      <c r="M58" s="25">
        <v>810</v>
      </c>
      <c r="N58" s="28">
        <v>500</v>
      </c>
      <c r="O58" s="241"/>
      <c r="P58" s="22" t="s">
        <v>106</v>
      </c>
      <c r="Q58" s="23" t="s">
        <v>107</v>
      </c>
      <c r="R58" s="80">
        <v>109</v>
      </c>
      <c r="S58" s="81">
        <v>65</v>
      </c>
      <c r="T58" s="81">
        <v>69</v>
      </c>
      <c r="U58" s="82">
        <v>73</v>
      </c>
      <c r="V58" s="81">
        <v>89</v>
      </c>
      <c r="W58" s="81">
        <v>92</v>
      </c>
      <c r="X58" s="81">
        <v>124</v>
      </c>
      <c r="Y58" s="83">
        <v>101</v>
      </c>
      <c r="Z58" s="84">
        <v>325</v>
      </c>
      <c r="AA58" s="82">
        <v>414</v>
      </c>
      <c r="AB58" s="241"/>
      <c r="AD58" s="85">
        <v>338.8</v>
      </c>
      <c r="AE58" s="86">
        <v>1.0900000000000001</v>
      </c>
      <c r="AF58" s="86">
        <v>9.31</v>
      </c>
      <c r="AG58" s="86">
        <v>0.62</v>
      </c>
      <c r="AH58" s="86">
        <v>4.37</v>
      </c>
      <c r="AI58" s="87">
        <v>2.4500000000000002</v>
      </c>
      <c r="AJ58" s="88">
        <v>356.64</v>
      </c>
      <c r="AK58" s="80">
        <v>21</v>
      </c>
      <c r="AL58" s="84">
        <v>4</v>
      </c>
      <c r="AM58" s="84">
        <v>0</v>
      </c>
      <c r="AN58" s="81">
        <v>59</v>
      </c>
      <c r="AO58" s="89">
        <v>94</v>
      </c>
      <c r="AP58" s="90">
        <v>940</v>
      </c>
      <c r="AR58" s="22" t="s">
        <v>106</v>
      </c>
      <c r="AS58" s="244" t="s">
        <v>374</v>
      </c>
      <c r="AT58" s="84">
        <v>193</v>
      </c>
      <c r="AU58" s="81">
        <v>184</v>
      </c>
      <c r="AV58" s="81">
        <v>162</v>
      </c>
      <c r="AW58" s="89">
        <v>132</v>
      </c>
      <c r="AX58" s="85">
        <v>28.030303030303028</v>
      </c>
      <c r="AY58" s="87">
        <v>71.969696969696969</v>
      </c>
      <c r="AZ58" s="90">
        <v>198</v>
      </c>
      <c r="BA58" s="130" t="s">
        <v>178</v>
      </c>
      <c r="BB58" s="131">
        <v>6</v>
      </c>
      <c r="BC58" s="132" t="s">
        <v>232</v>
      </c>
      <c r="BD58" s="82">
        <v>4</v>
      </c>
      <c r="BE58" s="133" t="s">
        <v>182</v>
      </c>
      <c r="BF58" s="82">
        <v>4</v>
      </c>
      <c r="BG58" s="134" t="s">
        <v>233</v>
      </c>
      <c r="BH58" s="241"/>
      <c r="BI58" s="374"/>
      <c r="BJ58" s="168" t="s">
        <v>256</v>
      </c>
      <c r="BK58" s="169">
        <v>50.704225352112672</v>
      </c>
      <c r="BL58" s="168" t="s">
        <v>250</v>
      </c>
      <c r="BM58" s="170">
        <v>25.352112676056336</v>
      </c>
      <c r="BN58" s="171" t="s">
        <v>251</v>
      </c>
      <c r="BO58" s="169">
        <v>15.492957746478872</v>
      </c>
      <c r="BP58" s="80">
        <v>8</v>
      </c>
      <c r="BQ58" s="81">
        <v>3</v>
      </c>
      <c r="BR58" s="81">
        <v>0</v>
      </c>
      <c r="BS58" s="82">
        <v>0</v>
      </c>
      <c r="BT58" s="90">
        <v>11</v>
      </c>
      <c r="BV58" s="22" t="s">
        <v>106</v>
      </c>
      <c r="BW58" s="23" t="s">
        <v>107</v>
      </c>
      <c r="BX58" s="80">
        <v>1</v>
      </c>
      <c r="BY58" s="254">
        <v>0</v>
      </c>
      <c r="BZ58" s="254">
        <v>1</v>
      </c>
      <c r="CA58" s="195">
        <v>2</v>
      </c>
      <c r="CB58" s="196">
        <v>123</v>
      </c>
      <c r="CC58" s="197">
        <v>26</v>
      </c>
      <c r="CD58" s="254">
        <v>6</v>
      </c>
      <c r="CE58" s="254">
        <v>3</v>
      </c>
      <c r="CF58" s="248">
        <v>2</v>
      </c>
      <c r="CG58" s="198">
        <v>0</v>
      </c>
      <c r="CH58" s="254">
        <v>0</v>
      </c>
      <c r="CI58" s="254">
        <v>0</v>
      </c>
      <c r="CJ58" s="248">
        <v>1</v>
      </c>
      <c r="CK58" s="241"/>
      <c r="CM58" s="80">
        <v>19</v>
      </c>
      <c r="CN58" s="81">
        <v>2</v>
      </c>
      <c r="CO58" s="81">
        <v>6</v>
      </c>
      <c r="CP58" s="83">
        <v>2</v>
      </c>
      <c r="CQ58" s="84">
        <v>515</v>
      </c>
      <c r="CR58" s="81">
        <v>478</v>
      </c>
      <c r="CS58" s="81">
        <v>623</v>
      </c>
      <c r="CT58" s="82">
        <v>514</v>
      </c>
      <c r="CU58" s="199">
        <v>39.029126213592235</v>
      </c>
      <c r="CV58" s="200">
        <v>28.451882845188287</v>
      </c>
      <c r="CW58" s="200">
        <v>22.792937399678973</v>
      </c>
      <c r="CX58" s="169">
        <v>34.824902723735406</v>
      </c>
      <c r="CZ58" s="22" t="s">
        <v>104</v>
      </c>
      <c r="DA58" s="23" t="s">
        <v>105</v>
      </c>
      <c r="DB58" s="222">
        <v>69.269099999999995</v>
      </c>
      <c r="DC58" s="229">
        <v>71.574799999999996</v>
      </c>
      <c r="DD58" s="229">
        <v>73.318399999999997</v>
      </c>
      <c r="DE58" s="230">
        <v>71.2453</v>
      </c>
      <c r="DF58" s="84">
        <v>57.436720000000001</v>
      </c>
      <c r="DG58" s="81">
        <v>58.689810000000001</v>
      </c>
      <c r="DH58" s="81">
        <v>24.7409</v>
      </c>
      <c r="DI58" s="84">
        <v>16.621860000000002</v>
      </c>
      <c r="DJ58" s="81">
        <v>24.96931</v>
      </c>
      <c r="DK58" s="82">
        <v>70.41574</v>
      </c>
      <c r="DL58" s="89">
        <v>252.87433999999999</v>
      </c>
    </row>
    <row r="59" spans="1:116">
      <c r="B59" s="31"/>
      <c r="C59" s="32"/>
      <c r="D59" s="42"/>
      <c r="E59" s="43"/>
      <c r="F59" s="43"/>
      <c r="G59" s="43"/>
      <c r="H59" s="44"/>
      <c r="I59" s="45"/>
      <c r="J59" s="43"/>
      <c r="K59" s="46"/>
      <c r="L59" s="42"/>
      <c r="M59" s="43"/>
      <c r="N59" s="46"/>
      <c r="O59" s="242"/>
      <c r="P59" s="31"/>
      <c r="Q59" s="32"/>
      <c r="R59" s="101"/>
      <c r="S59" s="102"/>
      <c r="T59" s="102"/>
      <c r="U59" s="103"/>
      <c r="V59" s="102"/>
      <c r="W59" s="102"/>
      <c r="X59" s="102"/>
      <c r="Y59" s="104"/>
      <c r="Z59" s="45"/>
      <c r="AA59" s="46"/>
      <c r="AB59" s="242"/>
      <c r="AD59" s="42"/>
      <c r="AE59" s="43"/>
      <c r="AF59" s="43"/>
      <c r="AG59" s="43"/>
      <c r="AH59" s="43"/>
      <c r="AI59" s="46"/>
      <c r="AJ59" s="105"/>
      <c r="AK59" s="42"/>
      <c r="AL59" s="45"/>
      <c r="AM59" s="45"/>
      <c r="AN59" s="43"/>
      <c r="AO59" s="234"/>
      <c r="AP59" s="446"/>
      <c r="AR59" s="31"/>
      <c r="AS59" s="246"/>
      <c r="AT59" s="148"/>
      <c r="AU59" s="149"/>
      <c r="AV59" s="149"/>
      <c r="AW59" s="150"/>
      <c r="AX59" s="151"/>
      <c r="AY59" s="152"/>
      <c r="AZ59" s="153"/>
      <c r="BA59" s="154"/>
      <c r="BB59" s="155"/>
      <c r="BC59" s="31"/>
      <c r="BD59" s="156"/>
      <c r="BE59" s="157"/>
      <c r="BF59" s="156"/>
      <c r="BG59" s="158"/>
      <c r="BH59" s="242"/>
      <c r="BI59" s="374"/>
      <c r="BJ59" s="177"/>
      <c r="BK59" s="152"/>
      <c r="BL59" s="177"/>
      <c r="BM59" s="150"/>
      <c r="BN59" s="178"/>
      <c r="BO59" s="152"/>
      <c r="BP59" s="179"/>
      <c r="BQ59" s="180"/>
      <c r="BR59" s="180"/>
      <c r="BS59" s="156"/>
      <c r="BT59" s="181"/>
      <c r="BV59" s="31"/>
      <c r="BW59" s="32"/>
      <c r="BX59" s="210"/>
      <c r="BY59" s="211"/>
      <c r="BZ59" s="211"/>
      <c r="CA59" s="212"/>
      <c r="CB59" s="213"/>
      <c r="CC59" s="214"/>
      <c r="CD59" s="215"/>
      <c r="CE59" s="215"/>
      <c r="CF59" s="216"/>
      <c r="CG59" s="217"/>
      <c r="CH59" s="215"/>
      <c r="CI59" s="215"/>
      <c r="CJ59" s="216"/>
      <c r="CK59" s="242"/>
      <c r="CM59" s="210"/>
      <c r="CN59" s="218"/>
      <c r="CO59" s="218"/>
      <c r="CP59" s="219"/>
      <c r="CQ59" s="220"/>
      <c r="CR59" s="218"/>
      <c r="CS59" s="218"/>
      <c r="CT59" s="221"/>
      <c r="CU59" s="208"/>
      <c r="CV59" s="218"/>
      <c r="CW59" s="218"/>
      <c r="CX59" s="221"/>
      <c r="CZ59" s="22" t="s">
        <v>106</v>
      </c>
      <c r="DA59" s="23" t="s">
        <v>107</v>
      </c>
      <c r="DB59" s="222">
        <v>83.395099999999999</v>
      </c>
      <c r="DC59" s="229">
        <v>86.813100000000006</v>
      </c>
      <c r="DD59" s="229">
        <v>86.388199999999998</v>
      </c>
      <c r="DE59" s="230">
        <v>85.236500000000007</v>
      </c>
      <c r="DF59" s="84">
        <v>2.8634900000000001</v>
      </c>
      <c r="DG59" s="81">
        <v>12.65668</v>
      </c>
      <c r="DH59" s="81">
        <v>4.4597300000000004</v>
      </c>
      <c r="DI59" s="84">
        <v>3.7604099999999998</v>
      </c>
      <c r="DJ59" s="81">
        <v>3.96875</v>
      </c>
      <c r="DK59" s="82">
        <v>16.13918</v>
      </c>
      <c r="DL59" s="89">
        <v>43.848239999999997</v>
      </c>
    </row>
    <row r="60" spans="1:116" ht="49.8" customHeight="1">
      <c r="A60" s="384"/>
      <c r="B60" s="447" t="s">
        <v>108</v>
      </c>
      <c r="C60" s="448" t="s">
        <v>109</v>
      </c>
      <c r="D60" s="563" t="s">
        <v>110</v>
      </c>
      <c r="E60" s="485"/>
      <c r="F60" s="485"/>
      <c r="G60" s="485"/>
      <c r="H60" s="574"/>
      <c r="I60" s="484" t="s">
        <v>111</v>
      </c>
      <c r="J60" s="485"/>
      <c r="K60" s="485"/>
      <c r="L60" s="485"/>
      <c r="M60" s="485"/>
      <c r="N60" s="486"/>
      <c r="O60" s="375"/>
      <c r="P60" s="447" t="s">
        <v>108</v>
      </c>
      <c r="Q60" s="448" t="s">
        <v>109</v>
      </c>
      <c r="R60" s="477" t="s">
        <v>136</v>
      </c>
      <c r="S60" s="478"/>
      <c r="T60" s="478"/>
      <c r="U60" s="478"/>
      <c r="V60" s="478"/>
      <c r="W60" s="478"/>
      <c r="X60" s="478"/>
      <c r="Y60" s="478"/>
      <c r="Z60" s="478"/>
      <c r="AA60" s="502"/>
      <c r="AB60" s="375"/>
      <c r="AC60" s="384"/>
      <c r="AD60" s="563" t="s">
        <v>438</v>
      </c>
      <c r="AE60" s="485"/>
      <c r="AF60" s="485"/>
      <c r="AG60" s="485"/>
      <c r="AH60" s="485"/>
      <c r="AI60" s="485"/>
      <c r="AJ60" s="574"/>
      <c r="AK60" s="484" t="s">
        <v>137</v>
      </c>
      <c r="AL60" s="485"/>
      <c r="AM60" s="485"/>
      <c r="AN60" s="485"/>
      <c r="AO60" s="485"/>
      <c r="AP60" s="486"/>
      <c r="AR60" s="447" t="s">
        <v>108</v>
      </c>
      <c r="AS60" s="449" t="s">
        <v>375</v>
      </c>
      <c r="AT60" s="477" t="s">
        <v>234</v>
      </c>
      <c r="AU60" s="478"/>
      <c r="AV60" s="478"/>
      <c r="AW60" s="478"/>
      <c r="AX60" s="478"/>
      <c r="AY60" s="502"/>
      <c r="AZ60" s="450" t="s">
        <v>439</v>
      </c>
      <c r="BA60" s="477" t="s">
        <v>235</v>
      </c>
      <c r="BB60" s="478"/>
      <c r="BC60" s="478"/>
      <c r="BD60" s="478"/>
      <c r="BE60" s="478"/>
      <c r="BF60" s="478"/>
      <c r="BG60" s="502"/>
      <c r="BH60" s="375"/>
      <c r="BI60" s="384"/>
      <c r="BJ60" s="563" t="s">
        <v>434</v>
      </c>
      <c r="BK60" s="485"/>
      <c r="BL60" s="485"/>
      <c r="BM60" s="485"/>
      <c r="BN60" s="485"/>
      <c r="BO60" s="485"/>
      <c r="BP60" s="485"/>
      <c r="BQ60" s="485"/>
      <c r="BR60" s="485"/>
      <c r="BS60" s="485"/>
      <c r="BT60" s="486"/>
      <c r="BV60" s="447" t="s">
        <v>108</v>
      </c>
      <c r="BW60" s="448" t="s">
        <v>109</v>
      </c>
      <c r="BX60" s="477" t="s">
        <v>283</v>
      </c>
      <c r="BY60" s="478"/>
      <c r="BZ60" s="478"/>
      <c r="CA60" s="502"/>
      <c r="CB60" s="451" t="s">
        <v>284</v>
      </c>
      <c r="CC60" s="503" t="s">
        <v>285</v>
      </c>
      <c r="CD60" s="478"/>
      <c r="CE60" s="478"/>
      <c r="CF60" s="478"/>
      <c r="CG60" s="478"/>
      <c r="CH60" s="478"/>
      <c r="CI60" s="478"/>
      <c r="CJ60" s="502"/>
      <c r="CK60" s="452"/>
      <c r="CL60" s="453"/>
      <c r="CM60" s="477" t="s">
        <v>286</v>
      </c>
      <c r="CN60" s="478"/>
      <c r="CO60" s="478"/>
      <c r="CP60" s="479"/>
      <c r="CQ60" s="503" t="s">
        <v>287</v>
      </c>
      <c r="CR60" s="478"/>
      <c r="CS60" s="478"/>
      <c r="CT60" s="478"/>
      <c r="CU60" s="478"/>
      <c r="CV60" s="478"/>
      <c r="CW60" s="478"/>
      <c r="CX60" s="502"/>
      <c r="CZ60" s="31"/>
      <c r="DA60" s="32"/>
      <c r="DB60" s="42"/>
      <c r="DC60" s="43"/>
      <c r="DD60" s="43"/>
      <c r="DE60" s="44"/>
      <c r="DF60" s="45"/>
      <c r="DG60" s="43"/>
      <c r="DH60" s="43"/>
      <c r="DI60" s="45"/>
      <c r="DJ60" s="43"/>
      <c r="DK60" s="46"/>
      <c r="DL60" s="234"/>
    </row>
    <row r="61" spans="1:116" ht="45.6" customHeight="1">
      <c r="A61" s="384"/>
      <c r="B61" s="454"/>
      <c r="C61" s="454"/>
      <c r="D61" s="471" t="s">
        <v>112</v>
      </c>
      <c r="E61" s="471"/>
      <c r="F61" s="471"/>
      <c r="G61" s="471"/>
      <c r="H61" s="471"/>
      <c r="I61" s="471"/>
      <c r="J61" s="471"/>
      <c r="K61" s="471"/>
      <c r="L61" s="471"/>
      <c r="M61" s="471"/>
      <c r="N61" s="471"/>
      <c r="O61" s="453"/>
      <c r="P61" s="472"/>
      <c r="Q61" s="472"/>
      <c r="R61" s="471" t="s">
        <v>112</v>
      </c>
      <c r="S61" s="471"/>
      <c r="T61" s="453"/>
      <c r="U61" s="453"/>
      <c r="V61" s="453"/>
      <c r="W61" s="453"/>
      <c r="X61" s="453"/>
      <c r="Y61" s="453"/>
      <c r="Z61" s="453"/>
      <c r="AA61" s="453"/>
      <c r="AB61" s="453"/>
      <c r="AC61" s="453"/>
      <c r="AD61" s="472"/>
      <c r="AE61" s="472"/>
      <c r="AF61" s="472"/>
      <c r="AG61" s="472"/>
      <c r="AH61" s="472"/>
      <c r="AI61" s="472"/>
      <c r="AJ61" s="472"/>
      <c r="AK61" s="472"/>
      <c r="AL61" s="472"/>
      <c r="AM61" s="472"/>
      <c r="AN61" s="472"/>
      <c r="AO61" s="472"/>
      <c r="AP61" s="472"/>
      <c r="AQ61" s="473"/>
      <c r="AR61" s="453"/>
      <c r="AS61" s="453"/>
      <c r="AT61" s="471" t="s">
        <v>112</v>
      </c>
      <c r="AU61" s="453"/>
      <c r="AV61" s="453"/>
      <c r="AW61" s="453"/>
      <c r="AX61" s="471" t="s">
        <v>236</v>
      </c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4"/>
      <c r="BM61" s="384"/>
      <c r="BN61" s="384"/>
      <c r="BO61" s="384"/>
      <c r="BP61" s="384"/>
      <c r="BQ61" s="384"/>
      <c r="BR61" s="384"/>
      <c r="BS61" s="384"/>
      <c r="BT61" s="384"/>
      <c r="BV61" s="454"/>
      <c r="BW61" s="454"/>
      <c r="BX61" s="455"/>
      <c r="BY61" s="384"/>
      <c r="BZ61" s="384"/>
      <c r="CA61" s="384"/>
      <c r="CB61" s="384"/>
      <c r="CC61" s="384"/>
      <c r="CD61" s="384"/>
      <c r="CE61" s="384"/>
      <c r="CF61" s="384"/>
      <c r="CG61" s="384"/>
      <c r="CH61" s="384"/>
      <c r="CI61" s="384"/>
      <c r="CJ61" s="384"/>
      <c r="CK61" s="384"/>
      <c r="CL61" s="384"/>
      <c r="CM61" s="455"/>
      <c r="CN61" s="384"/>
      <c r="CO61" s="384"/>
      <c r="CP61" s="455"/>
      <c r="CQ61" s="384"/>
      <c r="CR61" s="454"/>
      <c r="CS61" s="384"/>
      <c r="CT61" s="384"/>
      <c r="CU61" s="384"/>
      <c r="CV61" s="384"/>
      <c r="CW61" s="384"/>
      <c r="CX61" s="384"/>
      <c r="CY61" s="384"/>
      <c r="CZ61" s="447" t="s">
        <v>108</v>
      </c>
      <c r="DA61" s="448" t="s">
        <v>109</v>
      </c>
      <c r="DB61" s="477" t="s">
        <v>445</v>
      </c>
      <c r="DC61" s="478"/>
      <c r="DD61" s="478"/>
      <c r="DE61" s="479"/>
      <c r="DF61" s="484" t="s">
        <v>446</v>
      </c>
      <c r="DG61" s="485"/>
      <c r="DH61" s="485"/>
      <c r="DI61" s="485"/>
      <c r="DJ61" s="485"/>
      <c r="DK61" s="485"/>
      <c r="DL61" s="486"/>
    </row>
    <row r="62" spans="1:116">
      <c r="CY62" s="384"/>
      <c r="CZ62" s="454"/>
      <c r="DA62" s="454"/>
      <c r="DB62" s="455"/>
      <c r="DC62" s="455"/>
      <c r="DD62" s="455"/>
      <c r="DE62" s="455"/>
      <c r="DF62" s="455"/>
      <c r="DG62" s="455"/>
      <c r="DH62" s="455"/>
      <c r="DI62" s="455"/>
      <c r="DJ62" s="455"/>
      <c r="DK62" s="455"/>
      <c r="DL62" s="455"/>
    </row>
    <row r="63" spans="1:116">
      <c r="A63" s="376"/>
      <c r="B63" s="376"/>
      <c r="D63" s="456"/>
      <c r="E63" s="456"/>
      <c r="F63" s="456"/>
      <c r="G63" s="456"/>
      <c r="H63" s="456"/>
      <c r="I63" s="456"/>
      <c r="J63" s="456"/>
      <c r="K63" s="456"/>
      <c r="L63" s="456"/>
      <c r="M63" s="456"/>
      <c r="N63" s="456"/>
      <c r="O63" s="456"/>
      <c r="P63" s="376"/>
      <c r="R63" s="456"/>
      <c r="S63" s="456"/>
      <c r="T63" s="456"/>
      <c r="U63" s="456"/>
      <c r="V63" s="456"/>
      <c r="W63" s="456"/>
      <c r="X63" s="456"/>
      <c r="Y63" s="456"/>
      <c r="Z63" s="456"/>
      <c r="AA63" s="456"/>
      <c r="AB63" s="456"/>
      <c r="AC63" s="456"/>
      <c r="AD63" s="456"/>
      <c r="AE63" s="456"/>
      <c r="AF63" s="456"/>
      <c r="AG63" s="456"/>
      <c r="AH63" s="456"/>
      <c r="AI63" s="456"/>
      <c r="AJ63" s="456"/>
      <c r="AK63" s="456"/>
      <c r="AL63" s="456"/>
      <c r="AM63" s="456"/>
      <c r="AN63" s="456"/>
      <c r="AO63" s="456"/>
      <c r="AP63" s="456"/>
      <c r="AR63" s="456"/>
      <c r="AS63" s="456"/>
      <c r="AT63" s="456"/>
      <c r="AU63" s="456"/>
      <c r="AV63" s="456"/>
      <c r="AW63" s="456"/>
      <c r="AX63" s="456"/>
      <c r="AY63" s="456"/>
      <c r="AZ63" s="456"/>
      <c r="BA63" s="456"/>
      <c r="BB63" s="456"/>
      <c r="BC63" s="456"/>
      <c r="BD63" s="456"/>
      <c r="BE63" s="456"/>
      <c r="BF63" s="456"/>
      <c r="BG63" s="456"/>
      <c r="BH63" s="456"/>
      <c r="BI63" s="456"/>
      <c r="BJ63" s="456"/>
      <c r="BK63" s="456"/>
      <c r="BL63" s="456"/>
      <c r="BM63" s="456"/>
      <c r="BN63" s="456"/>
      <c r="BO63" s="456"/>
      <c r="BP63" s="456"/>
      <c r="BQ63" s="456"/>
      <c r="BR63" s="456"/>
      <c r="BS63" s="456"/>
      <c r="BT63" s="456"/>
      <c r="BV63" s="456"/>
      <c r="BW63" s="456"/>
      <c r="BX63" s="456"/>
      <c r="BY63" s="456"/>
      <c r="BZ63" s="456"/>
      <c r="CA63" s="456"/>
      <c r="CB63" s="456"/>
      <c r="CC63" s="456"/>
      <c r="CD63" s="456"/>
      <c r="CE63" s="456"/>
      <c r="CF63" s="456"/>
      <c r="CG63" s="456"/>
      <c r="CH63" s="456"/>
      <c r="CI63" s="456"/>
      <c r="CJ63" s="456"/>
      <c r="CK63" s="456"/>
      <c r="CL63" s="456"/>
      <c r="CM63" s="456"/>
      <c r="CN63" s="456"/>
      <c r="CO63" s="456"/>
      <c r="CP63" s="456"/>
      <c r="CQ63" s="456"/>
      <c r="CR63" s="456"/>
      <c r="CS63" s="456"/>
      <c r="CT63" s="456"/>
      <c r="CU63" s="456"/>
      <c r="CV63" s="456"/>
      <c r="CW63" s="456"/>
      <c r="CX63" s="456"/>
    </row>
    <row r="64" spans="1:116">
      <c r="A64" s="376"/>
      <c r="B64" s="37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  <c r="P64" s="376"/>
      <c r="R64" s="456"/>
      <c r="S64" s="456"/>
      <c r="T64" s="456"/>
      <c r="U64" s="456"/>
      <c r="V64" s="456"/>
      <c r="W64" s="456"/>
      <c r="X64" s="456"/>
      <c r="Y64" s="456"/>
      <c r="Z64" s="456"/>
      <c r="AA64" s="456"/>
      <c r="AB64" s="456"/>
      <c r="AC64" s="456"/>
      <c r="AD64" s="456"/>
      <c r="AE64" s="456"/>
      <c r="AF64" s="456"/>
      <c r="AG64" s="456"/>
      <c r="AH64" s="456"/>
      <c r="AI64" s="456"/>
      <c r="AJ64" s="456"/>
      <c r="AK64" s="456"/>
      <c r="AL64" s="456"/>
      <c r="AM64" s="456"/>
      <c r="AN64" s="456"/>
      <c r="AO64" s="456"/>
      <c r="AP64" s="456"/>
      <c r="AR64" s="456"/>
      <c r="AS64" s="456"/>
      <c r="AT64" s="456"/>
      <c r="AU64" s="456"/>
      <c r="AV64" s="456"/>
      <c r="AW64" s="456"/>
      <c r="AX64" s="456"/>
      <c r="AY64" s="456"/>
      <c r="AZ64" s="456"/>
      <c r="BA64" s="456"/>
      <c r="BB64" s="456"/>
      <c r="BC64" s="456"/>
      <c r="BD64" s="456"/>
      <c r="BE64" s="456"/>
      <c r="BF64" s="456"/>
      <c r="BG64" s="456"/>
      <c r="BH64" s="456"/>
      <c r="BI64" s="456"/>
      <c r="BJ64" s="456"/>
      <c r="BK64" s="456"/>
      <c r="BL64" s="456"/>
      <c r="BM64" s="456"/>
      <c r="BN64" s="456"/>
      <c r="BO64" s="456"/>
      <c r="BP64" s="456"/>
      <c r="BQ64" s="456"/>
      <c r="BR64" s="456"/>
      <c r="BS64" s="456"/>
      <c r="BT64" s="456"/>
      <c r="BV64" s="456"/>
      <c r="BW64" s="456"/>
      <c r="BX64" s="456"/>
      <c r="BY64" s="456"/>
      <c r="BZ64" s="456"/>
      <c r="CA64" s="456"/>
      <c r="CB64" s="456"/>
      <c r="CC64" s="456"/>
      <c r="CD64" s="456"/>
      <c r="CE64" s="456"/>
      <c r="CF64" s="456"/>
      <c r="CG64" s="456"/>
      <c r="CH64" s="456"/>
      <c r="CI64" s="456"/>
      <c r="CJ64" s="456"/>
      <c r="CK64" s="456"/>
      <c r="CL64" s="456"/>
      <c r="CM64" s="456"/>
      <c r="CN64" s="456"/>
      <c r="CO64" s="456"/>
      <c r="CP64" s="456"/>
      <c r="CQ64" s="456"/>
      <c r="CR64" s="456"/>
      <c r="CS64" s="456"/>
      <c r="CT64" s="456"/>
      <c r="CU64" s="456"/>
      <c r="CV64" s="456"/>
      <c r="CW64" s="456"/>
      <c r="CX64" s="456"/>
      <c r="CY64" s="376"/>
      <c r="CZ64" s="376"/>
      <c r="DB64" s="456"/>
      <c r="DC64" s="456"/>
      <c r="DD64" s="456"/>
      <c r="DE64" s="456"/>
      <c r="DF64" s="456"/>
      <c r="DG64" s="456"/>
      <c r="DH64" s="456"/>
      <c r="DI64" s="456"/>
      <c r="DJ64" s="456"/>
      <c r="DK64" s="456"/>
      <c r="DL64" s="456"/>
    </row>
    <row r="65" spans="18:116">
      <c r="Z65" s="457"/>
      <c r="AA65" s="457"/>
      <c r="AK65" s="458"/>
      <c r="AL65" s="458"/>
      <c r="AM65" s="458"/>
      <c r="AN65" s="458"/>
      <c r="AO65" s="458"/>
      <c r="AP65" s="458"/>
      <c r="CY65" s="376"/>
      <c r="CZ65" s="376"/>
      <c r="DB65" s="456"/>
      <c r="DC65" s="456"/>
      <c r="DD65" s="456"/>
      <c r="DE65" s="376"/>
      <c r="DF65" s="456"/>
      <c r="DG65" s="456"/>
      <c r="DH65" s="456"/>
      <c r="DI65" s="456"/>
      <c r="DJ65" s="456"/>
      <c r="DK65" s="456"/>
      <c r="DL65" s="456"/>
    </row>
    <row r="66" spans="18:116">
      <c r="Z66" s="457"/>
      <c r="AA66" s="457"/>
      <c r="AK66" s="458"/>
      <c r="AL66" s="458"/>
      <c r="AM66" s="458"/>
      <c r="AN66" s="458"/>
      <c r="AO66" s="458"/>
      <c r="AP66" s="458"/>
      <c r="DB66" s="459"/>
      <c r="DF66" s="460"/>
      <c r="DG66" s="460"/>
      <c r="DH66" s="460"/>
      <c r="DI66" s="460"/>
      <c r="DJ66" s="460"/>
      <c r="DK66" s="460"/>
      <c r="DL66" s="460"/>
    </row>
    <row r="67" spans="18:116">
      <c r="Z67" s="457"/>
      <c r="AA67" s="457"/>
      <c r="AK67" s="458"/>
      <c r="AL67" s="458"/>
      <c r="AM67" s="458"/>
      <c r="AN67" s="458"/>
      <c r="AO67" s="458"/>
      <c r="AP67" s="458"/>
      <c r="AX67" s="461"/>
      <c r="AY67" s="461"/>
      <c r="BA67" s="376"/>
      <c r="BB67" s="376"/>
      <c r="BC67" s="376"/>
      <c r="BD67" s="376"/>
      <c r="BE67" s="376"/>
      <c r="BF67" s="376"/>
      <c r="BG67" s="376"/>
      <c r="BH67" s="376"/>
      <c r="BI67" s="462"/>
      <c r="BJ67" s="463"/>
      <c r="BK67" s="464"/>
      <c r="BL67" s="463"/>
      <c r="BM67" s="464"/>
      <c r="BN67" s="463"/>
      <c r="BO67" s="464"/>
      <c r="DF67" s="460"/>
      <c r="DG67" s="460"/>
      <c r="DH67" s="460"/>
      <c r="DI67" s="460"/>
      <c r="DJ67" s="460"/>
      <c r="DK67" s="460"/>
      <c r="DL67" s="460"/>
    </row>
    <row r="68" spans="18:116">
      <c r="R68" s="459"/>
      <c r="S68" s="459"/>
      <c r="T68" s="459"/>
      <c r="U68" s="459"/>
      <c r="Z68" s="457"/>
      <c r="AA68" s="457"/>
      <c r="AK68" s="458"/>
      <c r="AL68" s="458"/>
      <c r="AM68" s="458"/>
      <c r="AN68" s="458"/>
      <c r="AO68" s="458"/>
      <c r="AP68" s="458"/>
      <c r="AX68" s="461"/>
      <c r="AY68" s="461"/>
      <c r="BA68" s="376"/>
      <c r="BB68" s="376"/>
      <c r="BC68" s="376"/>
      <c r="BD68" s="376"/>
      <c r="BE68" s="376"/>
      <c r="BF68" s="376"/>
      <c r="BG68" s="376"/>
      <c r="BH68" s="376"/>
      <c r="BI68" s="462"/>
      <c r="BJ68" s="463"/>
      <c r="BK68" s="464"/>
      <c r="BL68" s="463"/>
      <c r="BM68" s="464"/>
      <c r="BN68" s="463"/>
      <c r="BO68" s="464"/>
      <c r="DF68" s="460"/>
      <c r="DG68" s="460"/>
      <c r="DH68" s="460"/>
      <c r="DI68" s="460"/>
      <c r="DJ68" s="460"/>
      <c r="DK68" s="460"/>
      <c r="DL68" s="460"/>
    </row>
    <row r="69" spans="18:116">
      <c r="R69" s="459"/>
      <c r="S69" s="459"/>
      <c r="T69" s="459"/>
      <c r="U69" s="459"/>
      <c r="Z69" s="457"/>
      <c r="AA69" s="457"/>
      <c r="AK69" s="458"/>
      <c r="AL69" s="458"/>
      <c r="AM69" s="458"/>
      <c r="AN69" s="458"/>
      <c r="AO69" s="458"/>
      <c r="AP69" s="458"/>
      <c r="AX69" s="461"/>
      <c r="AY69" s="461"/>
      <c r="BA69" s="376"/>
      <c r="BB69" s="376"/>
      <c r="BC69" s="376"/>
      <c r="BD69" s="376"/>
      <c r="BE69" s="376"/>
      <c r="BF69" s="376"/>
      <c r="BG69" s="376"/>
      <c r="BH69" s="376"/>
      <c r="BI69" s="462"/>
      <c r="BJ69" s="463"/>
      <c r="BK69" s="464"/>
      <c r="BL69" s="463"/>
      <c r="BM69" s="464"/>
      <c r="BN69" s="463"/>
      <c r="BO69" s="464"/>
      <c r="DF69" s="460"/>
      <c r="DG69" s="460"/>
      <c r="DH69" s="460"/>
      <c r="DI69" s="460"/>
      <c r="DJ69" s="460"/>
      <c r="DK69" s="460"/>
      <c r="DL69" s="460"/>
    </row>
    <row r="70" spans="18:116">
      <c r="R70" s="459"/>
      <c r="S70" s="459"/>
      <c r="T70" s="459"/>
      <c r="U70" s="459"/>
      <c r="AX70" s="461"/>
      <c r="AY70" s="461"/>
      <c r="BA70" s="376"/>
      <c r="BB70" s="376"/>
      <c r="BC70" s="376"/>
      <c r="BD70" s="376"/>
      <c r="BE70" s="376"/>
      <c r="BF70" s="376"/>
      <c r="BG70" s="376"/>
      <c r="BH70" s="376"/>
      <c r="BI70" s="462"/>
      <c r="BJ70" s="463"/>
      <c r="BK70" s="464"/>
      <c r="BL70" s="463"/>
      <c r="BM70" s="464"/>
      <c r="BN70" s="463"/>
      <c r="BO70" s="464"/>
      <c r="DF70" s="460"/>
      <c r="DG70" s="460"/>
      <c r="DH70" s="460"/>
      <c r="DI70" s="460"/>
      <c r="DJ70" s="460"/>
      <c r="DK70" s="460"/>
      <c r="DL70" s="460"/>
    </row>
    <row r="71" spans="18:116">
      <c r="R71" s="459"/>
      <c r="S71" s="459"/>
      <c r="T71" s="459"/>
      <c r="U71" s="459"/>
      <c r="AX71" s="461"/>
      <c r="AY71" s="461"/>
      <c r="BA71" s="376"/>
      <c r="BB71" s="376"/>
      <c r="BC71" s="376"/>
      <c r="BD71" s="376"/>
      <c r="BE71" s="376"/>
      <c r="BF71" s="376"/>
      <c r="BG71" s="376"/>
      <c r="BH71" s="376"/>
      <c r="BI71" s="462"/>
      <c r="BJ71" s="463"/>
      <c r="BK71" s="464"/>
      <c r="BL71" s="463"/>
      <c r="BM71" s="464"/>
      <c r="BN71" s="463"/>
      <c r="BO71" s="464"/>
      <c r="DE71" s="375"/>
    </row>
    <row r="72" spans="18:116">
      <c r="R72" s="459"/>
      <c r="S72" s="459"/>
      <c r="T72" s="459"/>
      <c r="U72" s="459"/>
    </row>
    <row r="73" spans="18:116">
      <c r="R73" s="459"/>
      <c r="S73" s="459"/>
      <c r="T73" s="459"/>
      <c r="U73" s="459"/>
    </row>
    <row r="74" spans="18:116">
      <c r="R74" s="459"/>
      <c r="S74" s="459"/>
      <c r="T74" s="459"/>
      <c r="U74" s="459"/>
    </row>
    <row r="75" spans="18:116">
      <c r="R75" s="459"/>
      <c r="S75" s="459"/>
      <c r="T75" s="459"/>
      <c r="U75" s="459"/>
    </row>
    <row r="76" spans="18:116">
      <c r="R76" s="459"/>
      <c r="S76" s="459"/>
      <c r="T76" s="459"/>
      <c r="U76" s="459"/>
    </row>
    <row r="77" spans="18:116">
      <c r="R77" s="459"/>
      <c r="S77" s="459"/>
      <c r="T77" s="459"/>
      <c r="U77" s="459"/>
    </row>
    <row r="78" spans="18:116">
      <c r="R78" s="459"/>
      <c r="S78" s="459"/>
      <c r="T78" s="459"/>
      <c r="U78" s="459"/>
    </row>
    <row r="79" spans="18:116">
      <c r="R79" s="459"/>
      <c r="S79" s="459"/>
      <c r="T79" s="459"/>
      <c r="U79" s="459"/>
    </row>
    <row r="80" spans="18:116">
      <c r="R80" s="459"/>
      <c r="S80" s="459"/>
      <c r="T80" s="459"/>
      <c r="U80" s="459"/>
    </row>
    <row r="81" spans="18:21">
      <c r="R81" s="459"/>
      <c r="S81" s="459"/>
      <c r="T81" s="459"/>
      <c r="U81" s="459"/>
    </row>
    <row r="82" spans="18:21">
      <c r="R82" s="459"/>
      <c r="S82" s="459"/>
      <c r="T82" s="459"/>
      <c r="U82" s="459"/>
    </row>
    <row r="83" spans="18:21">
      <c r="R83" s="459"/>
      <c r="S83" s="459"/>
      <c r="T83" s="459"/>
      <c r="U83" s="459"/>
    </row>
    <row r="84" spans="18:21">
      <c r="R84" s="459"/>
      <c r="S84" s="459"/>
      <c r="T84" s="459"/>
      <c r="U84" s="459"/>
    </row>
    <row r="85" spans="18:21">
      <c r="R85" s="459"/>
      <c r="S85" s="459"/>
      <c r="T85" s="459"/>
      <c r="U85" s="459"/>
    </row>
    <row r="86" spans="18:21">
      <c r="R86" s="459"/>
      <c r="S86" s="459"/>
      <c r="T86" s="459"/>
      <c r="U86" s="459"/>
    </row>
    <row r="87" spans="18:21">
      <c r="R87" s="459"/>
      <c r="S87" s="459"/>
      <c r="T87" s="459"/>
      <c r="U87" s="459"/>
    </row>
    <row r="88" spans="18:21">
      <c r="R88" s="459"/>
      <c r="S88" s="459"/>
      <c r="T88" s="459"/>
      <c r="U88" s="459"/>
    </row>
    <row r="89" spans="18:21">
      <c r="R89" s="459"/>
      <c r="S89" s="459"/>
      <c r="T89" s="459"/>
      <c r="U89" s="459"/>
    </row>
    <row r="90" spans="18:21">
      <c r="R90" s="459"/>
      <c r="S90" s="459"/>
      <c r="T90" s="459"/>
      <c r="U90" s="459"/>
    </row>
    <row r="91" spans="18:21">
      <c r="R91" s="459"/>
      <c r="S91" s="459"/>
      <c r="T91" s="459"/>
      <c r="U91" s="459"/>
    </row>
    <row r="92" spans="18:21">
      <c r="R92" s="459"/>
      <c r="S92" s="459"/>
      <c r="T92" s="459"/>
      <c r="U92" s="459"/>
    </row>
    <row r="93" spans="18:21">
      <c r="R93" s="459"/>
      <c r="S93" s="459"/>
      <c r="T93" s="459"/>
      <c r="U93" s="459"/>
    </row>
    <row r="94" spans="18:21">
      <c r="R94" s="459"/>
      <c r="S94" s="459"/>
      <c r="T94" s="459"/>
      <c r="U94" s="459"/>
    </row>
    <row r="95" spans="18:21">
      <c r="R95" s="459"/>
      <c r="S95" s="459"/>
      <c r="T95" s="459"/>
      <c r="U95" s="459"/>
    </row>
    <row r="96" spans="18:21">
      <c r="R96" s="459"/>
      <c r="S96" s="459"/>
      <c r="T96" s="459"/>
      <c r="U96" s="459"/>
    </row>
    <row r="97" spans="18:21">
      <c r="R97" s="459"/>
      <c r="S97" s="459"/>
      <c r="T97" s="459"/>
      <c r="U97" s="459"/>
    </row>
    <row r="98" spans="18:21">
      <c r="R98" s="459"/>
      <c r="S98" s="459"/>
      <c r="T98" s="459"/>
      <c r="U98" s="459"/>
    </row>
    <row r="99" spans="18:21">
      <c r="R99" s="459"/>
      <c r="S99" s="459"/>
      <c r="T99" s="459"/>
      <c r="U99" s="459"/>
    </row>
    <row r="100" spans="18:21">
      <c r="R100" s="459"/>
      <c r="S100" s="459"/>
      <c r="T100" s="459"/>
      <c r="U100" s="459"/>
    </row>
    <row r="101" spans="18:21">
      <c r="R101" s="459"/>
      <c r="S101" s="459"/>
      <c r="T101" s="459"/>
      <c r="U101" s="459"/>
    </row>
    <row r="102" spans="18:21">
      <c r="R102" s="459"/>
      <c r="S102" s="459"/>
      <c r="T102" s="459"/>
      <c r="U102" s="459"/>
    </row>
    <row r="103" spans="18:21">
      <c r="R103" s="459"/>
      <c r="S103" s="459"/>
      <c r="T103" s="459"/>
      <c r="U103" s="459"/>
    </row>
    <row r="104" spans="18:21">
      <c r="R104" s="459"/>
      <c r="S104" s="459"/>
      <c r="T104" s="459"/>
      <c r="U104" s="459"/>
    </row>
    <row r="105" spans="18:21">
      <c r="R105" s="459"/>
      <c r="S105" s="459"/>
      <c r="T105" s="459"/>
      <c r="U105" s="459"/>
    </row>
    <row r="106" spans="18:21">
      <c r="R106" s="459"/>
      <c r="S106" s="459"/>
      <c r="T106" s="459"/>
      <c r="U106" s="459"/>
    </row>
    <row r="107" spans="18:21">
      <c r="R107" s="459"/>
      <c r="S107" s="459"/>
      <c r="T107" s="459"/>
      <c r="U107" s="459"/>
    </row>
    <row r="108" spans="18:21">
      <c r="R108" s="459"/>
      <c r="S108" s="459"/>
      <c r="T108" s="459"/>
      <c r="U108" s="459"/>
    </row>
    <row r="109" spans="18:21">
      <c r="R109" s="459"/>
      <c r="S109" s="459"/>
      <c r="T109" s="459"/>
      <c r="U109" s="459"/>
    </row>
    <row r="110" spans="18:21">
      <c r="R110" s="459"/>
      <c r="S110" s="459"/>
      <c r="T110" s="459"/>
      <c r="U110" s="459"/>
    </row>
    <row r="111" spans="18:21">
      <c r="R111" s="459"/>
      <c r="S111" s="459"/>
      <c r="T111" s="459"/>
      <c r="U111" s="459"/>
    </row>
    <row r="112" spans="18:21">
      <c r="R112" s="459"/>
      <c r="S112" s="459"/>
      <c r="T112" s="459"/>
      <c r="U112" s="459"/>
    </row>
    <row r="113" spans="18:21">
      <c r="R113" s="459"/>
      <c r="S113" s="459"/>
      <c r="T113" s="459"/>
      <c r="U113" s="459"/>
    </row>
    <row r="114" spans="18:21">
      <c r="R114" s="459"/>
      <c r="S114" s="459"/>
      <c r="T114" s="459"/>
      <c r="U114" s="459"/>
    </row>
    <row r="115" spans="18:21">
      <c r="R115" s="459"/>
      <c r="S115" s="459"/>
      <c r="T115" s="459"/>
      <c r="U115" s="459"/>
    </row>
    <row r="116" spans="18:21">
      <c r="R116" s="459"/>
      <c r="S116" s="459"/>
      <c r="T116" s="459"/>
      <c r="U116" s="459"/>
    </row>
    <row r="117" spans="18:21">
      <c r="R117" s="459"/>
      <c r="S117" s="459"/>
      <c r="T117" s="459"/>
      <c r="U117" s="459"/>
    </row>
    <row r="118" spans="18:21">
      <c r="R118" s="459"/>
      <c r="S118" s="459"/>
      <c r="T118" s="459"/>
      <c r="U118" s="459"/>
    </row>
    <row r="119" spans="18:21">
      <c r="R119" s="459"/>
      <c r="S119" s="459"/>
      <c r="T119" s="459"/>
      <c r="U119" s="459"/>
    </row>
    <row r="120" spans="18:21">
      <c r="R120" s="459"/>
      <c r="S120" s="459"/>
      <c r="T120" s="459"/>
      <c r="U120" s="459"/>
    </row>
  </sheetData>
  <mergeCells count="98">
    <mergeCell ref="D60:H60"/>
    <mergeCell ref="I60:N60"/>
    <mergeCell ref="B4:C6"/>
    <mergeCell ref="D4:D5"/>
    <mergeCell ref="E4:E5"/>
    <mergeCell ref="F4:F5"/>
    <mergeCell ref="G4:G5"/>
    <mergeCell ref="L4:N4"/>
    <mergeCell ref="D3:H3"/>
    <mergeCell ref="I3:N3"/>
    <mergeCell ref="P4:Q6"/>
    <mergeCell ref="R4:R6"/>
    <mergeCell ref="S4:S6"/>
    <mergeCell ref="R3:U3"/>
    <mergeCell ref="I5:I6"/>
    <mergeCell ref="J5:J6"/>
    <mergeCell ref="K5:K6"/>
    <mergeCell ref="L5:L6"/>
    <mergeCell ref="M5:M6"/>
    <mergeCell ref="N5:N6"/>
    <mergeCell ref="H4:H5"/>
    <mergeCell ref="I4:K4"/>
    <mergeCell ref="U4:U6"/>
    <mergeCell ref="BA60:BG60"/>
    <mergeCell ref="BJ60:BT60"/>
    <mergeCell ref="AD3:AD5"/>
    <mergeCell ref="AE3:AE5"/>
    <mergeCell ref="V4:V6"/>
    <mergeCell ref="W4:W6"/>
    <mergeCell ref="X4:X6"/>
    <mergeCell ref="Y4:Y6"/>
    <mergeCell ref="AF3:AF5"/>
    <mergeCell ref="R60:AA60"/>
    <mergeCell ref="AD60:AJ60"/>
    <mergeCell ref="AK60:AP60"/>
    <mergeCell ref="AT3:AW3"/>
    <mergeCell ref="AT60:AY60"/>
    <mergeCell ref="AL3:AL5"/>
    <mergeCell ref="AM3:AM5"/>
    <mergeCell ref="AX3:AY3"/>
    <mergeCell ref="T4:T6"/>
    <mergeCell ref="AH3:AH5"/>
    <mergeCell ref="AI3:AI5"/>
    <mergeCell ref="Z4:Z6"/>
    <mergeCell ref="AA4:AA6"/>
    <mergeCell ref="AG3:AG5"/>
    <mergeCell ref="AN3:AN5"/>
    <mergeCell ref="AO3:AO5"/>
    <mergeCell ref="AP3:AP5"/>
    <mergeCell ref="AJ3:AJ5"/>
    <mergeCell ref="AK3:AK5"/>
    <mergeCell ref="V3:Y3"/>
    <mergeCell ref="AR4:AS6"/>
    <mergeCell ref="AX4:AX5"/>
    <mergeCell ref="AY4:AY5"/>
    <mergeCell ref="AZ4:AZ5"/>
    <mergeCell ref="BA4:BF4"/>
    <mergeCell ref="BA3:BG3"/>
    <mergeCell ref="BJ3:BO3"/>
    <mergeCell ref="BS4:BS6"/>
    <mergeCell ref="BP3:BT3"/>
    <mergeCell ref="BN4:BO4"/>
    <mergeCell ref="BP4:BP6"/>
    <mergeCell ref="BQ4:BQ6"/>
    <mergeCell ref="BR4:BR6"/>
    <mergeCell ref="BL5:BL6"/>
    <mergeCell ref="BM5:BM6"/>
    <mergeCell ref="BN5:BN6"/>
    <mergeCell ref="BO5:BO6"/>
    <mergeCell ref="BT4:BT6"/>
    <mergeCell ref="BA5:BA6"/>
    <mergeCell ref="BB5:BB6"/>
    <mergeCell ref="BC5:BC6"/>
    <mergeCell ref="BD5:BD6"/>
    <mergeCell ref="BE5:BE6"/>
    <mergeCell ref="BF5:BF6"/>
    <mergeCell ref="BJ5:BJ6"/>
    <mergeCell ref="BK5:BK6"/>
    <mergeCell ref="BJ4:BK4"/>
    <mergeCell ref="BG4:BG6"/>
    <mergeCell ref="BL4:BM4"/>
    <mergeCell ref="BV4:BW6"/>
    <mergeCell ref="BX60:CA60"/>
    <mergeCell ref="CC60:CJ60"/>
    <mergeCell ref="CM60:CP60"/>
    <mergeCell ref="CQ60:CX60"/>
    <mergeCell ref="DB61:DE61"/>
    <mergeCell ref="BX3:CA3"/>
    <mergeCell ref="CC3:CF3"/>
    <mergeCell ref="CG3:CJ3"/>
    <mergeCell ref="DF61:DL61"/>
    <mergeCell ref="DB3:DE3"/>
    <mergeCell ref="DF3:DL3"/>
    <mergeCell ref="CZ4:DA6"/>
    <mergeCell ref="DL4:DL6"/>
    <mergeCell ref="CQ3:CT3"/>
    <mergeCell ref="CU3:CX3"/>
    <mergeCell ref="CM3:CP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113"/>
  <sheetViews>
    <sheetView showGridLines="0" topLeftCell="AD68" zoomScaleNormal="100" workbookViewId="0">
      <selection activeCell="AL76" sqref="AL76"/>
    </sheetView>
  </sheetViews>
  <sheetFormatPr defaultRowHeight="13.2"/>
  <cols>
    <col min="1" max="1" width="2.8984375" customWidth="1"/>
    <col min="2" max="2" width="8.796875" style="1" customWidth="1"/>
    <col min="3" max="3" width="6.796875" style="2" customWidth="1"/>
    <col min="4" max="10" width="6.8984375" style="1" customWidth="1"/>
    <col min="11" max="18" width="6.19921875" style="1" customWidth="1"/>
    <col min="26" max="26" width="1.796875" customWidth="1"/>
    <col min="27" max="33" width="8.8984375" customWidth="1"/>
    <col min="34" max="34" width="2.69921875" customWidth="1"/>
    <col min="35" max="35" width="8.19921875" customWidth="1"/>
    <col min="36" max="36" width="26.19921875" customWidth="1"/>
    <col min="37" max="37" width="27.796875" customWidth="1"/>
  </cols>
  <sheetData>
    <row r="1" spans="1:37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37">
      <c r="D2" s="1" t="s">
        <v>333</v>
      </c>
    </row>
    <row r="3" spans="1:37" ht="14.25" customHeight="1">
      <c r="B3" s="5"/>
      <c r="C3" s="6"/>
      <c r="D3" s="335" t="s">
        <v>315</v>
      </c>
      <c r="E3" s="336" t="s">
        <v>316</v>
      </c>
      <c r="F3" s="337" t="s">
        <v>400</v>
      </c>
      <c r="G3" s="336" t="s">
        <v>317</v>
      </c>
      <c r="H3" s="336" t="s">
        <v>318</v>
      </c>
      <c r="I3" s="338" t="s">
        <v>319</v>
      </c>
      <c r="J3" s="339" t="s">
        <v>123</v>
      </c>
      <c r="K3" s="595" t="s">
        <v>289</v>
      </c>
      <c r="L3" s="596"/>
      <c r="M3" s="596"/>
      <c r="N3" s="596"/>
      <c r="O3" s="596"/>
      <c r="P3" s="596"/>
      <c r="Q3" s="313"/>
      <c r="R3" s="313"/>
    </row>
    <row r="4" spans="1:37">
      <c r="B4" s="600" t="s">
        <v>2</v>
      </c>
      <c r="C4" s="600"/>
      <c r="D4" s="340"/>
      <c r="E4" s="341"/>
      <c r="F4" s="342"/>
      <c r="G4" s="341"/>
      <c r="H4" s="341"/>
      <c r="I4" s="343"/>
      <c r="J4" s="344"/>
      <c r="K4" s="260" t="s">
        <v>402</v>
      </c>
      <c r="L4" s="260" t="s">
        <v>403</v>
      </c>
      <c r="M4" s="260" t="s">
        <v>401</v>
      </c>
      <c r="N4" s="261" t="s">
        <v>404</v>
      </c>
      <c r="O4" s="260" t="s">
        <v>405</v>
      </c>
      <c r="P4" s="262" t="s">
        <v>406</v>
      </c>
      <c r="Q4" s="597" t="s">
        <v>299</v>
      </c>
      <c r="R4" s="332"/>
    </row>
    <row r="5" spans="1:37">
      <c r="B5" s="600"/>
      <c r="C5" s="600"/>
      <c r="D5" s="340"/>
      <c r="E5" s="341"/>
      <c r="F5" s="342"/>
      <c r="G5" s="341"/>
      <c r="H5" s="341"/>
      <c r="I5" s="343"/>
      <c r="J5" s="344"/>
      <c r="K5" s="263"/>
      <c r="L5" s="263"/>
      <c r="M5" s="263"/>
      <c r="N5" s="264"/>
      <c r="O5" s="263"/>
      <c r="P5" s="265"/>
      <c r="Q5" s="598"/>
      <c r="R5" s="333"/>
    </row>
    <row r="6" spans="1:37">
      <c r="B6" s="600"/>
      <c r="C6" s="600"/>
      <c r="D6" s="52" t="s">
        <v>134</v>
      </c>
      <c r="E6" s="53" t="s">
        <v>134</v>
      </c>
      <c r="F6" s="53" t="s">
        <v>134</v>
      </c>
      <c r="G6" s="53" t="s">
        <v>134</v>
      </c>
      <c r="H6" s="53" t="s">
        <v>134</v>
      </c>
      <c r="I6" s="54" t="s">
        <v>134</v>
      </c>
      <c r="J6" s="55" t="s">
        <v>134</v>
      </c>
      <c r="K6" s="266"/>
      <c r="L6" s="266"/>
      <c r="M6" s="266"/>
      <c r="N6" s="267"/>
      <c r="O6" s="266"/>
      <c r="P6" s="268"/>
      <c r="Q6" s="599"/>
      <c r="R6" s="333"/>
      <c r="T6">
        <v>1</v>
      </c>
      <c r="U6">
        <v>2</v>
      </c>
      <c r="V6">
        <v>3</v>
      </c>
      <c r="W6">
        <v>4</v>
      </c>
      <c r="X6">
        <v>5</v>
      </c>
      <c r="AB6">
        <v>1</v>
      </c>
      <c r="AC6">
        <v>2</v>
      </c>
      <c r="AD6">
        <v>3</v>
      </c>
      <c r="AE6">
        <v>4</v>
      </c>
      <c r="AF6">
        <v>5</v>
      </c>
    </row>
    <row r="7" spans="1:37" ht="65.099999999999994" customHeight="1">
      <c r="B7" s="328"/>
      <c r="C7" s="329"/>
      <c r="D7" s="52"/>
      <c r="E7" s="53"/>
      <c r="F7" s="53"/>
      <c r="G7" s="53"/>
      <c r="H7" s="53"/>
      <c r="I7" s="54"/>
      <c r="J7" s="55"/>
      <c r="K7" s="264"/>
      <c r="L7" s="263"/>
      <c r="M7" s="263"/>
      <c r="N7" s="264"/>
      <c r="O7" s="263"/>
      <c r="P7" s="265"/>
      <c r="Q7" s="330"/>
      <c r="R7" s="333"/>
      <c r="T7" t="str">
        <f>HLOOKUP(T8,$D8:$I$104,$A8,FALSE)</f>
        <v>森林</v>
      </c>
      <c r="U7" t="str">
        <f>HLOOKUP(U8,$D8:$I$104,$A8,FALSE)</f>
        <v>農地</v>
      </c>
      <c r="V7" t="str">
        <f>HLOOKUP(V8,$D8:$I$104,$A8,FALSE)</f>
        <v>宅地</v>
      </c>
      <c r="W7" t="str">
        <f>HLOOKUP(W8,$D8:$I$104,$A8,FALSE)</f>
        <v>道路</v>
      </c>
      <c r="X7" t="str">
        <f>HLOOKUP(X8,$D8:$I$104,$A8,FALSE)</f>
        <v>水面・河川・水路</v>
      </c>
      <c r="Y7" t="s">
        <v>407</v>
      </c>
      <c r="AB7" t="str">
        <f>HLOOKUP(AB8,$K8:$O$104,$A8,FALSE)</f>
        <v>民生費</v>
      </c>
      <c r="AC7" t="str">
        <f>HLOOKUP(AC8,$K8:$O$104,$A8,FALSE)</f>
        <v>総務費</v>
      </c>
      <c r="AD7" t="str">
        <f>HLOOKUP(AD8,$K8:$O$104,$A8,FALSE)</f>
        <v>教育費</v>
      </c>
      <c r="AE7" t="str">
        <f>HLOOKUP(AE8,$K8:$O$104,$A8,FALSE)</f>
        <v>土木費</v>
      </c>
      <c r="AF7" t="str">
        <f>HLOOKUP(AF8,$K8:$O$104,$A8,FALSE)</f>
        <v>公債費</v>
      </c>
      <c r="AG7" t="s">
        <v>407</v>
      </c>
      <c r="AI7" t="s">
        <v>384</v>
      </c>
      <c r="AJ7" s="601"/>
      <c r="AK7" s="601"/>
    </row>
    <row r="8" spans="1:37" ht="65.099999999999994" customHeight="1">
      <c r="A8">
        <v>97</v>
      </c>
      <c r="B8" s="7" t="s">
        <v>384</v>
      </c>
      <c r="C8" s="8" t="s">
        <v>385</v>
      </c>
      <c r="D8" s="62">
        <f>グラフデータ!AD7</f>
        <v>8572.76</v>
      </c>
      <c r="E8" s="63">
        <f>グラフデータ!AE7</f>
        <v>544.46</v>
      </c>
      <c r="F8" s="63">
        <f>グラフデータ!AF7</f>
        <v>285.64</v>
      </c>
      <c r="G8" s="63">
        <f>グラフデータ!AG7</f>
        <v>429.18</v>
      </c>
      <c r="H8" s="63">
        <f>グラフデータ!AH7</f>
        <v>309.32</v>
      </c>
      <c r="I8" s="64">
        <f>グラフデータ!AI7</f>
        <v>479.93</v>
      </c>
      <c r="J8" s="65">
        <f>グラフデータ!AJ7</f>
        <v>10621.29</v>
      </c>
      <c r="K8" s="184">
        <f>グラフデータ!DF7</f>
        <v>3217.7743399999999</v>
      </c>
      <c r="L8" s="57">
        <f>グラフデータ!DG7</f>
        <v>1466.3947700000001</v>
      </c>
      <c r="M8" s="57">
        <f>グラフデータ!DH7</f>
        <v>953.46249999999998</v>
      </c>
      <c r="N8" s="184">
        <f>グラフデータ!DI7</f>
        <v>1137.0867000000001</v>
      </c>
      <c r="O8" s="57">
        <f>グラフデータ!DJ7</f>
        <v>771.52949999999998</v>
      </c>
      <c r="P8" s="58">
        <f>グラフデータ!DK7</f>
        <v>2132.3206100000002</v>
      </c>
      <c r="Q8" s="225">
        <f>グラフデータ!DL7</f>
        <v>9678.5684199999996</v>
      </c>
      <c r="R8" s="314"/>
      <c r="S8" t="s">
        <v>384</v>
      </c>
      <c r="T8" s="331">
        <f>LARGE($D8:$H8,T$6)</f>
        <v>8572.76</v>
      </c>
      <c r="U8" s="331">
        <f t="shared" ref="U8:X24" si="0">LARGE($D8:$H8,U$6)</f>
        <v>544.46</v>
      </c>
      <c r="V8" s="331">
        <f t="shared" si="0"/>
        <v>429.18</v>
      </c>
      <c r="W8" s="331">
        <f t="shared" si="0"/>
        <v>309.32</v>
      </c>
      <c r="X8" s="331">
        <f t="shared" si="0"/>
        <v>285.64</v>
      </c>
      <c r="Y8" s="331">
        <f>I8</f>
        <v>479.93</v>
      </c>
      <c r="AA8" t="s">
        <v>384</v>
      </c>
      <c r="AB8" s="331">
        <f>LARGE($K8:$O8,AB$6)</f>
        <v>3217.7743399999999</v>
      </c>
      <c r="AC8" s="331">
        <f t="shared" ref="AC8:AF22" si="1">LARGE($K8:$O8,AC$6)</f>
        <v>1466.3947700000001</v>
      </c>
      <c r="AD8" s="331">
        <f t="shared" si="1"/>
        <v>1137.0867000000001</v>
      </c>
      <c r="AE8" s="331">
        <f t="shared" si="1"/>
        <v>953.46249999999998</v>
      </c>
      <c r="AF8" s="331">
        <f t="shared" si="1"/>
        <v>771.52949999999998</v>
      </c>
      <c r="AG8" s="334">
        <f>P8</f>
        <v>2132.3206100000002</v>
      </c>
      <c r="AJ8" s="601"/>
      <c r="AK8" s="601"/>
    </row>
    <row r="9" spans="1:37" ht="65.099999999999994" customHeight="1">
      <c r="A9">
        <v>96</v>
      </c>
      <c r="B9" s="7"/>
      <c r="C9" s="8"/>
      <c r="D9" s="62"/>
      <c r="E9" s="63"/>
      <c r="F9" s="63"/>
      <c r="G9" s="63"/>
      <c r="H9" s="63"/>
      <c r="I9" s="64"/>
      <c r="J9" s="65"/>
      <c r="K9" s="184"/>
      <c r="L9" s="57"/>
      <c r="M9" s="57"/>
      <c r="N9" s="184"/>
      <c r="O9" s="57"/>
      <c r="P9" s="58"/>
      <c r="Q9" s="225"/>
      <c r="R9" s="314"/>
      <c r="T9" t="str">
        <f>HLOOKUP(T10,$D10:$I$104,$A10,FALSE)</f>
        <v>森林</v>
      </c>
      <c r="U9" t="str">
        <f>HLOOKUP(U10,$D10:$I$104,$A10,FALSE)</f>
        <v>宅地</v>
      </c>
      <c r="V9" t="str">
        <f>HLOOKUP(V10,$D10:$I$104,$A10,FALSE)</f>
        <v>農地</v>
      </c>
      <c r="W9" t="str">
        <f>HLOOKUP(W10,$D10:$I$104,$A10,FALSE)</f>
        <v>水面・河川・水路</v>
      </c>
      <c r="X9" t="str">
        <f>HLOOKUP(X10,$D10:$I$104,$A10,FALSE)</f>
        <v>道路</v>
      </c>
      <c r="Y9" t="s">
        <v>407</v>
      </c>
      <c r="AB9" t="str">
        <f>HLOOKUP(AB10,$K10:$O$104,$A10,FALSE)</f>
        <v>民生費</v>
      </c>
      <c r="AC9" t="str">
        <f>HLOOKUP(AC10,$K10:$O$104,$A10,FALSE)</f>
        <v>総務費</v>
      </c>
      <c r="AD9" t="str">
        <f>HLOOKUP(AD10,$K10:$O$104,$A10,FALSE)</f>
        <v>教育費</v>
      </c>
      <c r="AE9" t="str">
        <f>HLOOKUP(AE10,$K10:$O$104,$A10,FALSE)</f>
        <v>土木費</v>
      </c>
      <c r="AF9" t="str">
        <f>HLOOKUP(AF10,$K10:$O$104,$A10,FALSE)</f>
        <v>公債費</v>
      </c>
      <c r="AG9" t="s">
        <v>407</v>
      </c>
      <c r="AI9" t="s">
        <v>14</v>
      </c>
      <c r="AJ9" s="601"/>
      <c r="AK9" s="601"/>
    </row>
    <row r="10" spans="1:37" ht="65.099999999999994" customHeight="1">
      <c r="A10">
        <v>95</v>
      </c>
      <c r="B10" s="15" t="s">
        <v>14</v>
      </c>
      <c r="C10" s="16" t="s">
        <v>15</v>
      </c>
      <c r="D10" s="74">
        <f>グラフデータ!AD8</f>
        <v>585.74</v>
      </c>
      <c r="E10" s="75">
        <f>グラフデータ!AE8</f>
        <v>117.10000000000001</v>
      </c>
      <c r="F10" s="75">
        <f>グラフデータ!AF8</f>
        <v>59.19</v>
      </c>
      <c r="G10" s="75">
        <f>グラフデータ!AG8</f>
        <v>128.63</v>
      </c>
      <c r="H10" s="75">
        <f>グラフデータ!AH8</f>
        <v>57.48</v>
      </c>
      <c r="I10" s="76">
        <f>グラフデータ!AI8</f>
        <v>45.14</v>
      </c>
      <c r="J10" s="77">
        <f>グラフデータ!AJ8</f>
        <v>993.27999999999986</v>
      </c>
      <c r="K10" s="60">
        <f>グラフデータ!DF8</f>
        <v>1320.2111000000002</v>
      </c>
      <c r="L10" s="72">
        <f>グラフデータ!DG8</f>
        <v>429.83873000000006</v>
      </c>
      <c r="M10" s="72">
        <f>グラフデータ!DH8</f>
        <v>306.10081999999994</v>
      </c>
      <c r="N10" s="60">
        <f>グラフデータ!DI8</f>
        <v>427.22440999999998</v>
      </c>
      <c r="O10" s="72">
        <f>グラフデータ!DJ8</f>
        <v>260.66641999999996</v>
      </c>
      <c r="P10" s="61">
        <f>グラフデータ!DK8</f>
        <v>775.07010000000014</v>
      </c>
      <c r="Q10" s="78">
        <f>グラフデータ!DL8</f>
        <v>3519.1115799999993</v>
      </c>
      <c r="R10" s="314"/>
      <c r="S10" t="s">
        <v>14</v>
      </c>
      <c r="T10" s="331">
        <f t="shared" ref="T10" si="2">LARGE($D10:$H10,T$6)</f>
        <v>585.74</v>
      </c>
      <c r="U10" s="331">
        <f t="shared" si="0"/>
        <v>128.63</v>
      </c>
      <c r="V10" s="331">
        <f t="shared" si="0"/>
        <v>117.10000000000001</v>
      </c>
      <c r="W10" s="331">
        <f t="shared" si="0"/>
        <v>59.19</v>
      </c>
      <c r="X10" s="331">
        <f t="shared" si="0"/>
        <v>57.48</v>
      </c>
      <c r="Y10" s="331">
        <f t="shared" ref="Y10" si="3">I10</f>
        <v>45.14</v>
      </c>
      <c r="AA10" t="s">
        <v>14</v>
      </c>
      <c r="AB10" s="331">
        <f t="shared" ref="AB10" si="4">LARGE($K10:$O10,AB$6)</f>
        <v>1320.2111000000002</v>
      </c>
      <c r="AC10" s="331">
        <f t="shared" si="1"/>
        <v>429.83873000000006</v>
      </c>
      <c r="AD10" s="331">
        <f t="shared" si="1"/>
        <v>427.22440999999998</v>
      </c>
      <c r="AE10" s="331">
        <f t="shared" si="1"/>
        <v>306.10081999999994</v>
      </c>
      <c r="AF10" s="331">
        <f t="shared" si="1"/>
        <v>260.66641999999996</v>
      </c>
      <c r="AG10" s="334">
        <f t="shared" ref="AG10" si="5">P10</f>
        <v>775.07010000000014</v>
      </c>
      <c r="AJ10" s="601"/>
      <c r="AK10" s="601"/>
    </row>
    <row r="11" spans="1:37" ht="65.099999999999994" customHeight="1">
      <c r="A11">
        <v>94</v>
      </c>
      <c r="B11" s="318"/>
      <c r="C11" s="319"/>
      <c r="D11" s="320"/>
      <c r="E11" s="321"/>
      <c r="F11" s="321"/>
      <c r="G11" s="321"/>
      <c r="H11" s="321"/>
      <c r="I11" s="322"/>
      <c r="J11" s="323"/>
      <c r="K11" s="184"/>
      <c r="L11" s="57"/>
      <c r="M11" s="57"/>
      <c r="N11" s="184"/>
      <c r="O11" s="57"/>
      <c r="P11" s="58"/>
      <c r="Q11" s="225"/>
      <c r="R11" s="314"/>
      <c r="T11" t="str">
        <f>HLOOKUP(T12,$D12:$I$104,$A12,FALSE)</f>
        <v>森林</v>
      </c>
      <c r="U11" t="str">
        <f>HLOOKUP(U12,$D12:$I$104,$A12,FALSE)</f>
        <v>宅地</v>
      </c>
      <c r="V11" t="str">
        <f>HLOOKUP(V12,$D12:$I$104,$A12,FALSE)</f>
        <v>農地</v>
      </c>
      <c r="W11" t="str">
        <f>HLOOKUP(W12,$D12:$I$104,$A12,FALSE)</f>
        <v>道路</v>
      </c>
      <c r="X11" t="str">
        <f>HLOOKUP(X12,$D12:$I$104,$A12,FALSE)</f>
        <v>水面・河川・水路</v>
      </c>
      <c r="Y11" t="s">
        <v>407</v>
      </c>
      <c r="AB11" t="str">
        <f>HLOOKUP(AB12,$K12:$O$104,$A12,FALSE)</f>
        <v>民生費</v>
      </c>
      <c r="AC11" t="str">
        <f>HLOOKUP(AC12,$K12:$O$104,$A12,FALSE)</f>
        <v>教育費</v>
      </c>
      <c r="AD11" t="str">
        <f>HLOOKUP(AD12,$K12:$O$104,$A12,FALSE)</f>
        <v>総務費</v>
      </c>
      <c r="AE11" t="str">
        <f>HLOOKUP(AE12,$K12:$O$104,$A12,FALSE)</f>
        <v>土木費</v>
      </c>
      <c r="AF11" t="str">
        <f>HLOOKUP(AF12,$K12:$O$104,$A12,FALSE)</f>
        <v>公債費</v>
      </c>
      <c r="AG11" t="s">
        <v>407</v>
      </c>
      <c r="AI11" t="s">
        <v>16</v>
      </c>
      <c r="AJ11" s="601"/>
      <c r="AK11" s="601"/>
    </row>
    <row r="12" spans="1:37" ht="65.099999999999994" customHeight="1">
      <c r="A12">
        <v>93</v>
      </c>
      <c r="B12" s="22" t="s">
        <v>16</v>
      </c>
      <c r="C12" s="23" t="s">
        <v>17</v>
      </c>
      <c r="D12" s="85">
        <f>グラフデータ!AD9</f>
        <v>60.16</v>
      </c>
      <c r="E12" s="86">
        <f>グラフデータ!AE9</f>
        <v>38.799999999999997</v>
      </c>
      <c r="F12" s="86">
        <f>グラフデータ!AF9</f>
        <v>14.99</v>
      </c>
      <c r="G12" s="86">
        <f>グラフデータ!AG9</f>
        <v>56.1</v>
      </c>
      <c r="H12" s="86">
        <f>グラフデータ!AH9</f>
        <v>20.7</v>
      </c>
      <c r="I12" s="87">
        <f>グラフデータ!AI9</f>
        <v>12.85</v>
      </c>
      <c r="J12" s="88">
        <f>グラフデータ!AJ9</f>
        <v>203.6</v>
      </c>
      <c r="K12" s="251">
        <f>グラフデータ!DF9</f>
        <v>723.48870999999997</v>
      </c>
      <c r="L12" s="253">
        <f>グラフデータ!DG9</f>
        <v>160.75031999999999</v>
      </c>
      <c r="M12" s="253">
        <f>グラフデータ!DH9</f>
        <v>154.83018999999999</v>
      </c>
      <c r="N12" s="253">
        <f>グラフデータ!DI9</f>
        <v>187.24180999999999</v>
      </c>
      <c r="O12" s="253">
        <f>グラフデータ!DJ9</f>
        <v>126.65170000000001</v>
      </c>
      <c r="P12" s="247">
        <f>グラフデータ!DK9</f>
        <v>460.54719999999998</v>
      </c>
      <c r="Q12" s="249">
        <f>グラフデータ!DL9</f>
        <v>1813.5099299999999</v>
      </c>
      <c r="R12" s="315"/>
      <c r="S12" t="s">
        <v>16</v>
      </c>
      <c r="T12" s="331">
        <f t="shared" ref="T12" si="6">LARGE($D12:$H12,T$6)</f>
        <v>60.16</v>
      </c>
      <c r="U12" s="331">
        <f t="shared" si="0"/>
        <v>56.1</v>
      </c>
      <c r="V12" s="331">
        <f t="shared" si="0"/>
        <v>38.799999999999997</v>
      </c>
      <c r="W12" s="331">
        <f t="shared" si="0"/>
        <v>20.7</v>
      </c>
      <c r="X12" s="331">
        <f t="shared" si="0"/>
        <v>14.99</v>
      </c>
      <c r="Y12" s="331">
        <f t="shared" ref="Y12" si="7">I12</f>
        <v>12.85</v>
      </c>
      <c r="AA12" t="s">
        <v>16</v>
      </c>
      <c r="AB12" s="331">
        <f t="shared" ref="AB12" si="8">LARGE($K12:$O12,AB$6)</f>
        <v>723.48870999999997</v>
      </c>
      <c r="AC12" s="331">
        <f t="shared" si="1"/>
        <v>187.24180999999999</v>
      </c>
      <c r="AD12" s="331">
        <f t="shared" si="1"/>
        <v>160.75031999999999</v>
      </c>
      <c r="AE12" s="331">
        <f t="shared" si="1"/>
        <v>154.83018999999999</v>
      </c>
      <c r="AF12" s="331">
        <f t="shared" si="1"/>
        <v>126.65170000000001</v>
      </c>
      <c r="AG12" s="334">
        <f t="shared" ref="AG12" si="9">P12</f>
        <v>460.54719999999998</v>
      </c>
      <c r="AJ12" s="601"/>
      <c r="AK12" s="601"/>
    </row>
    <row r="13" spans="1:37" ht="65.099999999999994" customHeight="1">
      <c r="A13">
        <v>92</v>
      </c>
      <c r="B13" s="22"/>
      <c r="C13" s="23"/>
      <c r="D13" s="85"/>
      <c r="E13" s="86"/>
      <c r="F13" s="86"/>
      <c r="G13" s="86"/>
      <c r="H13" s="86"/>
      <c r="I13" s="87"/>
      <c r="J13" s="88"/>
      <c r="K13" s="197"/>
      <c r="L13" s="254"/>
      <c r="M13" s="254"/>
      <c r="N13" s="197"/>
      <c r="O13" s="254"/>
      <c r="P13" s="248"/>
      <c r="Q13" s="317"/>
      <c r="R13" s="315"/>
      <c r="T13" t="str">
        <f>HLOOKUP(T14,$D14:$I$104,$A14,FALSE)</f>
        <v>農地</v>
      </c>
      <c r="U13" t="str">
        <f>HLOOKUP(U14,$D14:$I$104,$A14,FALSE)</f>
        <v>宅地</v>
      </c>
      <c r="V13" t="str">
        <f>HLOOKUP(V14,$D14:$I$104,$A14,FALSE)</f>
        <v>水面・河川・水路</v>
      </c>
      <c r="W13" t="str">
        <f>HLOOKUP(W14,$D14:$I$104,$A14,FALSE)</f>
        <v>道路</v>
      </c>
      <c r="X13" t="str">
        <f>HLOOKUP(X14,$D14:$I$104,$A14,FALSE)</f>
        <v>森林</v>
      </c>
      <c r="Y13" t="s">
        <v>407</v>
      </c>
      <c r="AB13" t="str">
        <f>HLOOKUP(AB14,$K14:$O$104,$A14,FALSE)</f>
        <v>民生費</v>
      </c>
      <c r="AC13" t="str">
        <f>HLOOKUP(AC14,$K14:$O$104,$A14,FALSE)</f>
        <v>総務費</v>
      </c>
      <c r="AD13" t="str">
        <f>HLOOKUP(AD14,$K14:$O$104,$A14,FALSE)</f>
        <v>教育費</v>
      </c>
      <c r="AE13" t="str">
        <f>HLOOKUP(AE14,$K14:$O$104,$A14,FALSE)</f>
        <v>公債費</v>
      </c>
      <c r="AF13" t="str">
        <f>HLOOKUP(AF14,$K14:$O$104,$A14,FALSE)</f>
        <v>土木費</v>
      </c>
      <c r="AG13" t="s">
        <v>407</v>
      </c>
      <c r="AI13" t="s">
        <v>18</v>
      </c>
      <c r="AJ13" s="601"/>
      <c r="AK13" s="601"/>
    </row>
    <row r="14" spans="1:37" ht="65.099999999999994" customHeight="1">
      <c r="A14">
        <v>91</v>
      </c>
      <c r="B14" s="22" t="s">
        <v>18</v>
      </c>
      <c r="C14" s="23" t="s">
        <v>19</v>
      </c>
      <c r="D14" s="85">
        <f>グラフデータ!AD10</f>
        <v>0</v>
      </c>
      <c r="E14" s="86">
        <f>グラフデータ!AE10</f>
        <v>19.71</v>
      </c>
      <c r="F14" s="86">
        <f>グラフデータ!AF10</f>
        <v>11.32</v>
      </c>
      <c r="G14" s="86">
        <f>グラフデータ!AG10</f>
        <v>13.85</v>
      </c>
      <c r="H14" s="86">
        <f>グラフデータ!AH10</f>
        <v>6.74</v>
      </c>
      <c r="I14" s="87">
        <f>グラフデータ!AI10</f>
        <v>2.04</v>
      </c>
      <c r="J14" s="88">
        <f>グラフデータ!AJ10</f>
        <v>53.66</v>
      </c>
      <c r="K14" s="84">
        <f>グラフデータ!DF11</f>
        <v>99.015420000000006</v>
      </c>
      <c r="L14" s="81">
        <f>グラフデータ!DG11</f>
        <v>35.800159999999998</v>
      </c>
      <c r="M14" s="81">
        <f>グラフデータ!DH11</f>
        <v>19.36797</v>
      </c>
      <c r="N14" s="84">
        <f>グラフデータ!DI11</f>
        <v>25.338149999999999</v>
      </c>
      <c r="O14" s="81">
        <f>グラフデータ!DJ11</f>
        <v>21.474540000000001</v>
      </c>
      <c r="P14" s="82">
        <f>グラフデータ!DK11</f>
        <v>48.953049999999998</v>
      </c>
      <c r="Q14" s="89">
        <f>グラフデータ!DL11</f>
        <v>249.94928999999999</v>
      </c>
      <c r="R14" s="316"/>
      <c r="S14" t="s">
        <v>18</v>
      </c>
      <c r="T14" s="331">
        <f t="shared" ref="T14" si="10">LARGE($D14:$H14,T$6)</f>
        <v>19.71</v>
      </c>
      <c r="U14" s="331">
        <f t="shared" si="0"/>
        <v>13.85</v>
      </c>
      <c r="V14" s="331">
        <f t="shared" si="0"/>
        <v>11.32</v>
      </c>
      <c r="W14" s="331">
        <f t="shared" si="0"/>
        <v>6.74</v>
      </c>
      <c r="X14" s="331">
        <f t="shared" si="0"/>
        <v>0</v>
      </c>
      <c r="Y14" s="331">
        <f t="shared" ref="Y14" si="11">I14</f>
        <v>2.04</v>
      </c>
      <c r="AA14" t="s">
        <v>18</v>
      </c>
      <c r="AB14" s="331">
        <f t="shared" ref="AB14" si="12">LARGE($K14:$O14,AB$6)</f>
        <v>99.015420000000006</v>
      </c>
      <c r="AC14" s="331">
        <f t="shared" si="1"/>
        <v>35.800159999999998</v>
      </c>
      <c r="AD14" s="331">
        <f t="shared" si="1"/>
        <v>25.338149999999999</v>
      </c>
      <c r="AE14" s="331">
        <f t="shared" si="1"/>
        <v>21.474540000000001</v>
      </c>
      <c r="AF14" s="331">
        <f t="shared" si="1"/>
        <v>19.36797</v>
      </c>
      <c r="AG14" s="334">
        <f t="shared" ref="AG14" si="13">P14</f>
        <v>48.953049999999998</v>
      </c>
      <c r="AJ14" s="601"/>
      <c r="AK14" s="601"/>
    </row>
    <row r="15" spans="1:37" ht="65.099999999999994" customHeight="1">
      <c r="A15">
        <v>90</v>
      </c>
      <c r="B15" s="22"/>
      <c r="C15" s="23"/>
      <c r="D15" s="85"/>
      <c r="E15" s="86"/>
      <c r="F15" s="86"/>
      <c r="G15" s="86"/>
      <c r="H15" s="86"/>
      <c r="I15" s="87"/>
      <c r="J15" s="88"/>
      <c r="K15" s="84"/>
      <c r="L15" s="81"/>
      <c r="M15" s="81"/>
      <c r="N15" s="84"/>
      <c r="O15" s="81"/>
      <c r="P15" s="82"/>
      <c r="Q15" s="89"/>
      <c r="R15" s="316"/>
      <c r="T15" t="str">
        <f>HLOOKUP(T16,$D16:$I$104,$A16,FALSE)</f>
        <v>宅地</v>
      </c>
      <c r="U15" t="str">
        <f>HLOOKUP(U16,$D16:$I$104,$A16,FALSE)</f>
        <v>森林</v>
      </c>
      <c r="V15" t="str">
        <f>HLOOKUP(V16,$D16:$I$104,$A16,FALSE)</f>
        <v>農地</v>
      </c>
      <c r="W15" t="str">
        <f>HLOOKUP(W16,$D16:$I$104,$A16,FALSE)</f>
        <v>水面・河川・水路</v>
      </c>
      <c r="X15" t="str">
        <f>HLOOKUP(X16,$D16:$I$104,$A16,FALSE)</f>
        <v>道路</v>
      </c>
      <c r="Y15" t="s">
        <v>407</v>
      </c>
      <c r="AB15" t="str">
        <f>HLOOKUP(AB16,$K16:$O$104,$A16,FALSE)</f>
        <v>民生費</v>
      </c>
      <c r="AC15" t="str">
        <f>HLOOKUP(AC16,$K16:$O$104,$A16,FALSE)</f>
        <v>教育費</v>
      </c>
      <c r="AD15" t="str">
        <f>HLOOKUP(AD16,$K16:$O$104,$A16,FALSE)</f>
        <v>総務費</v>
      </c>
      <c r="AE15" t="str">
        <f>HLOOKUP(AE16,$K16:$O$104,$A16,FALSE)</f>
        <v>土木費</v>
      </c>
      <c r="AF15" t="str">
        <f>HLOOKUP(AF16,$K16:$O$104,$A16,FALSE)</f>
        <v>公債費</v>
      </c>
      <c r="AG15" t="s">
        <v>407</v>
      </c>
      <c r="AI15" t="s">
        <v>20</v>
      </c>
      <c r="AJ15" s="601"/>
      <c r="AK15" s="601"/>
    </row>
    <row r="16" spans="1:37" ht="65.099999999999994" customHeight="1">
      <c r="A16">
        <v>89</v>
      </c>
      <c r="B16" s="22" t="s">
        <v>20</v>
      </c>
      <c r="C16" s="23" t="s">
        <v>21</v>
      </c>
      <c r="D16" s="85">
        <f>グラフデータ!AD11</f>
        <v>17.46</v>
      </c>
      <c r="E16" s="86">
        <f>グラフデータ!AE11</f>
        <v>14.88</v>
      </c>
      <c r="F16" s="86">
        <f>グラフデータ!AF11</f>
        <v>13.99</v>
      </c>
      <c r="G16" s="86">
        <f>グラフデータ!AG11</f>
        <v>24.46</v>
      </c>
      <c r="H16" s="86">
        <f>グラフデータ!AH11</f>
        <v>9.2100000000000009</v>
      </c>
      <c r="I16" s="87">
        <f>グラフデータ!AI11</f>
        <v>7.81</v>
      </c>
      <c r="J16" s="88">
        <f>グラフデータ!AJ11</f>
        <v>87.81</v>
      </c>
      <c r="K16" s="84">
        <f>グラフデータ!DF12</f>
        <v>225.74248</v>
      </c>
      <c r="L16" s="81">
        <f>グラフデータ!DG12</f>
        <v>74.902320000000003</v>
      </c>
      <c r="M16" s="81">
        <f>グラフデータ!DH12</f>
        <v>52.600900000000003</v>
      </c>
      <c r="N16" s="84">
        <f>グラフデータ!DI12</f>
        <v>116.05691</v>
      </c>
      <c r="O16" s="81">
        <f>グラフデータ!DJ12</f>
        <v>48.526820000000001</v>
      </c>
      <c r="P16" s="82">
        <f>グラフデータ!DK12</f>
        <v>109.42059</v>
      </c>
      <c r="Q16" s="89">
        <f>グラフデータ!DL12</f>
        <v>627.25001999999995</v>
      </c>
      <c r="R16" s="316"/>
      <c r="S16" t="s">
        <v>20</v>
      </c>
      <c r="T16" s="331">
        <f t="shared" ref="T16" si="14">LARGE($D16:$H16,T$6)</f>
        <v>24.46</v>
      </c>
      <c r="U16" s="331">
        <f t="shared" si="0"/>
        <v>17.46</v>
      </c>
      <c r="V16" s="331">
        <f t="shared" si="0"/>
        <v>14.88</v>
      </c>
      <c r="W16" s="331">
        <f t="shared" si="0"/>
        <v>13.99</v>
      </c>
      <c r="X16" s="331">
        <f t="shared" si="0"/>
        <v>9.2100000000000009</v>
      </c>
      <c r="Y16" s="331">
        <f t="shared" ref="Y16" si="15">I16</f>
        <v>7.81</v>
      </c>
      <c r="AA16" t="s">
        <v>20</v>
      </c>
      <c r="AB16" s="331">
        <f t="shared" ref="AB16" si="16">LARGE($K16:$O16,AB$6)</f>
        <v>225.74248</v>
      </c>
      <c r="AC16" s="331">
        <f t="shared" si="1"/>
        <v>116.05691</v>
      </c>
      <c r="AD16" s="331">
        <f t="shared" si="1"/>
        <v>74.902320000000003</v>
      </c>
      <c r="AE16" s="331">
        <f t="shared" si="1"/>
        <v>52.600900000000003</v>
      </c>
      <c r="AF16" s="331">
        <f t="shared" si="1"/>
        <v>48.526820000000001</v>
      </c>
      <c r="AG16" s="334">
        <f t="shared" ref="AG16" si="17">P16</f>
        <v>109.42059</v>
      </c>
      <c r="AJ16" s="601"/>
      <c r="AK16" s="601"/>
    </row>
    <row r="17" spans="1:37" ht="65.099999999999994" customHeight="1">
      <c r="A17">
        <v>88</v>
      </c>
      <c r="B17" s="22"/>
      <c r="C17" s="23"/>
      <c r="D17" s="85"/>
      <c r="E17" s="86"/>
      <c r="F17" s="86"/>
      <c r="G17" s="86"/>
      <c r="H17" s="86"/>
      <c r="I17" s="87"/>
      <c r="J17" s="88"/>
      <c r="K17" s="84"/>
      <c r="L17" s="81"/>
      <c r="M17" s="81"/>
      <c r="N17" s="84"/>
      <c r="O17" s="81"/>
      <c r="P17" s="82"/>
      <c r="Q17" s="89"/>
      <c r="R17" s="316"/>
      <c r="T17" t="str">
        <f>HLOOKUP(T18,$D18:$I$104,$A18,FALSE)</f>
        <v>森林</v>
      </c>
      <c r="U17" t="str">
        <f>HLOOKUP(U18,$D18:$I$104,$A18,FALSE)</f>
        <v>農地</v>
      </c>
      <c r="V17" t="str">
        <f>HLOOKUP(V18,$D18:$I$104,$A18,FALSE)</f>
        <v>宅地</v>
      </c>
      <c r="W17" t="str">
        <f>HLOOKUP(W18,$D18:$I$104,$A18,FALSE)</f>
        <v>道路</v>
      </c>
      <c r="X17" t="str">
        <f>HLOOKUP(X18,$D18:$I$104,$A18,FALSE)</f>
        <v>水面・河川・水路</v>
      </c>
      <c r="Y17" t="s">
        <v>407</v>
      </c>
      <c r="AB17" t="str">
        <f>HLOOKUP(AB18,$K18:$O$104,$A18,FALSE)</f>
        <v>民生費</v>
      </c>
      <c r="AC17" t="str">
        <f>HLOOKUP(AC18,$K18:$O$104,$A18,FALSE)</f>
        <v>総務費</v>
      </c>
      <c r="AD17" t="str">
        <f>HLOOKUP(AD18,$K18:$O$104,$A18,FALSE)</f>
        <v>公債費</v>
      </c>
      <c r="AE17" t="str">
        <f>HLOOKUP(AE18,$K18:$O$104,$A18,FALSE)</f>
        <v>土木費</v>
      </c>
      <c r="AF17" t="str">
        <f>HLOOKUP(AF18,$K18:$O$104,$A18,FALSE)</f>
        <v>教育費</v>
      </c>
      <c r="AG17" t="s">
        <v>407</v>
      </c>
      <c r="AI17" t="s">
        <v>255</v>
      </c>
      <c r="AJ17" s="601"/>
      <c r="AK17" s="601"/>
    </row>
    <row r="18" spans="1:37" ht="65.099999999999994" customHeight="1">
      <c r="A18">
        <v>87</v>
      </c>
      <c r="B18" s="22" t="s">
        <v>22</v>
      </c>
      <c r="C18" s="23" t="s">
        <v>23</v>
      </c>
      <c r="D18" s="85">
        <f>グラフデータ!AD12</f>
        <v>185.55</v>
      </c>
      <c r="E18" s="86">
        <f>グラフデータ!AE12</f>
        <v>10.66</v>
      </c>
      <c r="F18" s="86">
        <f>グラフデータ!AF12</f>
        <v>2.08</v>
      </c>
      <c r="G18" s="86">
        <f>グラフデータ!AG12</f>
        <v>6.92</v>
      </c>
      <c r="H18" s="86">
        <f>グラフデータ!AH12</f>
        <v>5.37</v>
      </c>
      <c r="I18" s="87">
        <f>グラフデータ!AI12</f>
        <v>11.4</v>
      </c>
      <c r="J18" s="88">
        <f>グラフデータ!AJ12</f>
        <v>221.98</v>
      </c>
      <c r="K18" s="84">
        <f>グラフデータ!DF13</f>
        <v>43.717269999999999</v>
      </c>
      <c r="L18" s="81">
        <f>グラフデータ!DG13</f>
        <v>25.390750000000001</v>
      </c>
      <c r="M18" s="81">
        <f>グラフデータ!DH13</f>
        <v>12.851150000000001</v>
      </c>
      <c r="N18" s="84">
        <f>グラフデータ!DI13</f>
        <v>12.19345</v>
      </c>
      <c r="O18" s="81">
        <f>グラフデータ!DJ13</f>
        <v>15.711650000000001</v>
      </c>
      <c r="P18" s="82">
        <f>グラフデータ!DK13</f>
        <v>32.026009999999999</v>
      </c>
      <c r="Q18" s="89">
        <f>グラフデータ!DL13</f>
        <v>141.89027999999999</v>
      </c>
      <c r="R18" s="316"/>
      <c r="S18" t="s">
        <v>255</v>
      </c>
      <c r="T18" s="331">
        <f t="shared" ref="T18" si="18">LARGE($D18:$H18,T$6)</f>
        <v>185.55</v>
      </c>
      <c r="U18" s="331">
        <f t="shared" si="0"/>
        <v>10.66</v>
      </c>
      <c r="V18" s="331">
        <f t="shared" si="0"/>
        <v>6.92</v>
      </c>
      <c r="W18" s="331">
        <f t="shared" si="0"/>
        <v>5.37</v>
      </c>
      <c r="X18" s="331">
        <f t="shared" si="0"/>
        <v>2.08</v>
      </c>
      <c r="Y18" s="331">
        <f t="shared" ref="Y18" si="19">I18</f>
        <v>11.4</v>
      </c>
      <c r="AA18" t="s">
        <v>255</v>
      </c>
      <c r="AB18" s="331">
        <f t="shared" ref="AB18" si="20">LARGE($K18:$O18,AB$6)</f>
        <v>43.717269999999999</v>
      </c>
      <c r="AC18" s="331">
        <f t="shared" si="1"/>
        <v>25.390750000000001</v>
      </c>
      <c r="AD18" s="331">
        <f t="shared" si="1"/>
        <v>15.711650000000001</v>
      </c>
      <c r="AE18" s="331">
        <f t="shared" si="1"/>
        <v>12.851150000000001</v>
      </c>
      <c r="AF18" s="331">
        <f t="shared" si="1"/>
        <v>12.19345</v>
      </c>
      <c r="AG18" s="334">
        <f t="shared" ref="AG18" si="21">P18</f>
        <v>32.026009999999999</v>
      </c>
      <c r="AJ18" s="601"/>
      <c r="AK18" s="601"/>
    </row>
    <row r="19" spans="1:37" ht="65.099999999999994" customHeight="1">
      <c r="A19">
        <v>86</v>
      </c>
      <c r="B19" s="22"/>
      <c r="C19" s="23"/>
      <c r="D19" s="85"/>
      <c r="E19" s="86"/>
      <c r="F19" s="86"/>
      <c r="G19" s="86"/>
      <c r="H19" s="86"/>
      <c r="I19" s="87"/>
      <c r="J19" s="88"/>
      <c r="K19" s="84"/>
      <c r="L19" s="81"/>
      <c r="M19" s="81"/>
      <c r="N19" s="84"/>
      <c r="O19" s="81"/>
      <c r="P19" s="82"/>
      <c r="Q19" s="89"/>
      <c r="R19" s="316"/>
      <c r="T19" t="str">
        <f>HLOOKUP(T20,$D20:$I$104,$A20,FALSE)</f>
        <v>農地</v>
      </c>
      <c r="U19" t="str">
        <f>HLOOKUP(U20,$D20:$I$104,$A20,FALSE)</f>
        <v>宅地</v>
      </c>
      <c r="V19" t="str">
        <f>HLOOKUP(V20,$D20:$I$104,$A20,FALSE)</f>
        <v>水面・河川・水路</v>
      </c>
      <c r="W19" t="str">
        <f>HLOOKUP(W20,$D20:$I$104,$A20,FALSE)</f>
        <v>道路</v>
      </c>
      <c r="X19" t="str">
        <f>HLOOKUP(X20,$D20:$I$104,$A20,FALSE)</f>
        <v>森林</v>
      </c>
      <c r="Y19" t="s">
        <v>407</v>
      </c>
      <c r="AB19" t="str">
        <f>HLOOKUP(AB20,$K20:$O$104,$A20,FALSE)</f>
        <v>民生費</v>
      </c>
      <c r="AC19" t="str">
        <f>HLOOKUP(AC20,$K20:$O$104,$A20,FALSE)</f>
        <v>総務費</v>
      </c>
      <c r="AD19" t="str">
        <f>HLOOKUP(AD20,$K20:$O$104,$A20,FALSE)</f>
        <v>教育費</v>
      </c>
      <c r="AE19" t="str">
        <f>HLOOKUP(AE20,$K20:$O$104,$A20,FALSE)</f>
        <v>土木費</v>
      </c>
      <c r="AF19" t="str">
        <f>HLOOKUP(AF20,$K20:$O$104,$A20,FALSE)</f>
        <v>公債費</v>
      </c>
      <c r="AG19" t="s">
        <v>407</v>
      </c>
      <c r="AI19" t="s">
        <v>24</v>
      </c>
      <c r="AJ19" s="601"/>
      <c r="AK19" s="601"/>
    </row>
    <row r="20" spans="1:37" ht="65.099999999999994" customHeight="1">
      <c r="A20">
        <v>85</v>
      </c>
      <c r="B20" s="22" t="s">
        <v>24</v>
      </c>
      <c r="C20" s="23" t="s">
        <v>25</v>
      </c>
      <c r="D20" s="85">
        <f>グラフデータ!AD13</f>
        <v>0</v>
      </c>
      <c r="E20" s="86">
        <f>グラフデータ!AE13</f>
        <v>9.5</v>
      </c>
      <c r="F20" s="86">
        <f>グラフデータ!AF13</f>
        <v>5.57</v>
      </c>
      <c r="G20" s="86">
        <f>グラフデータ!AG13</f>
        <v>8.67</v>
      </c>
      <c r="H20" s="86">
        <f>グラフデータ!AH13</f>
        <v>4.09</v>
      </c>
      <c r="I20" s="87">
        <f>グラフデータ!AI13</f>
        <v>0.36</v>
      </c>
      <c r="J20" s="88">
        <f>グラフデータ!AJ13</f>
        <v>28.19</v>
      </c>
      <c r="K20" s="84">
        <f>グラフデータ!DF14</f>
        <v>87.027600000000007</v>
      </c>
      <c r="L20" s="81">
        <f>グラフデータ!DG14</f>
        <v>35.643419999999999</v>
      </c>
      <c r="M20" s="81">
        <f>グラフデータ!DH14</f>
        <v>16.094799999999999</v>
      </c>
      <c r="N20" s="84">
        <f>グラフデータ!DI14</f>
        <v>24.23265</v>
      </c>
      <c r="O20" s="81">
        <f>グラフデータ!DJ14</f>
        <v>12.27374</v>
      </c>
      <c r="P20" s="82">
        <f>グラフデータ!DK14</f>
        <v>32.620130000000003</v>
      </c>
      <c r="Q20" s="89">
        <f>グラフデータ!DL14</f>
        <v>207.89233999999999</v>
      </c>
      <c r="R20" s="316"/>
      <c r="S20" t="s">
        <v>24</v>
      </c>
      <c r="T20" s="331">
        <f t="shared" ref="T20" si="22">LARGE($D20:$H20,T$6)</f>
        <v>9.5</v>
      </c>
      <c r="U20" s="331">
        <f t="shared" si="0"/>
        <v>8.67</v>
      </c>
      <c r="V20" s="331">
        <f t="shared" si="0"/>
        <v>5.57</v>
      </c>
      <c r="W20" s="331">
        <f t="shared" si="0"/>
        <v>4.09</v>
      </c>
      <c r="X20" s="331">
        <f t="shared" si="0"/>
        <v>0</v>
      </c>
      <c r="Y20" s="331">
        <f t="shared" ref="Y20" si="23">I20</f>
        <v>0.36</v>
      </c>
      <c r="AA20" t="s">
        <v>24</v>
      </c>
      <c r="AB20" s="331">
        <f t="shared" ref="AB20" si="24">LARGE($K20:$O20,AB$6)</f>
        <v>87.027600000000007</v>
      </c>
      <c r="AC20" s="331">
        <f t="shared" si="1"/>
        <v>35.643419999999999</v>
      </c>
      <c r="AD20" s="331">
        <f t="shared" si="1"/>
        <v>24.23265</v>
      </c>
      <c r="AE20" s="331">
        <f t="shared" si="1"/>
        <v>16.094799999999999</v>
      </c>
      <c r="AF20" s="331">
        <f t="shared" si="1"/>
        <v>12.27374</v>
      </c>
      <c r="AG20" s="334">
        <f t="shared" ref="AG20" si="25">P20</f>
        <v>32.620130000000003</v>
      </c>
      <c r="AJ20" s="601"/>
      <c r="AK20" s="601"/>
    </row>
    <row r="21" spans="1:37" ht="65.099999999999994" customHeight="1">
      <c r="A21">
        <v>84</v>
      </c>
      <c r="B21" s="22"/>
      <c r="C21" s="23"/>
      <c r="D21" s="85"/>
      <c r="E21" s="86"/>
      <c r="F21" s="86"/>
      <c r="G21" s="86"/>
      <c r="H21" s="86"/>
      <c r="I21" s="87"/>
      <c r="J21" s="88"/>
      <c r="K21" s="84"/>
      <c r="L21" s="81"/>
      <c r="M21" s="81"/>
      <c r="N21" s="84"/>
      <c r="O21" s="81"/>
      <c r="P21" s="82"/>
      <c r="Q21" s="89"/>
      <c r="R21" s="316"/>
      <c r="T21" t="str">
        <f>HLOOKUP(T22,$D22:$I$104,$A22,FALSE)</f>
        <v>森林</v>
      </c>
      <c r="U21" t="str">
        <f>HLOOKUP(U22,$D22:$I$104,$A22,FALSE)</f>
        <v>農地</v>
      </c>
      <c r="V21" t="str">
        <f>HLOOKUP(V22,$D22:$I$104,$A22,FALSE)</f>
        <v>宅地</v>
      </c>
      <c r="W21" t="str">
        <f>HLOOKUP(W22,$D22:$I$104,$A22,FALSE)</f>
        <v>水面・河川・水路</v>
      </c>
      <c r="X21" t="str">
        <f>HLOOKUP(X22,$D22:$I$104,$A22,FALSE)</f>
        <v>道路</v>
      </c>
      <c r="Y21" t="s">
        <v>407</v>
      </c>
      <c r="AB21" t="str">
        <f>HLOOKUP(AB22,$K22:$O$104,$A22,FALSE)</f>
        <v>総務費</v>
      </c>
      <c r="AC21" t="str">
        <f>HLOOKUP(AC22,$K22:$O$104,$A22,FALSE)</f>
        <v>民生費</v>
      </c>
      <c r="AD21" t="str">
        <f>HLOOKUP(AD22,$K22:$O$104,$A22,FALSE)</f>
        <v>教育費</v>
      </c>
      <c r="AE21" t="str">
        <f>HLOOKUP(AE22,$K22:$O$104,$A22,FALSE)</f>
        <v>土木費</v>
      </c>
      <c r="AF21" t="str">
        <f>HLOOKUP(AF22,$K22:$O$104,$A22,FALSE)</f>
        <v>公債費</v>
      </c>
      <c r="AG21" t="s">
        <v>407</v>
      </c>
      <c r="AI21" t="s">
        <v>26</v>
      </c>
      <c r="AJ21" s="601"/>
      <c r="AK21" s="601"/>
    </row>
    <row r="22" spans="1:37" ht="65.099999999999994" customHeight="1">
      <c r="A22">
        <v>83</v>
      </c>
      <c r="B22" s="22" t="s">
        <v>26</v>
      </c>
      <c r="C22" s="23" t="s">
        <v>27</v>
      </c>
      <c r="D22" s="85">
        <f>グラフデータ!AD14</f>
        <v>322.57</v>
      </c>
      <c r="E22" s="86">
        <f>グラフデータ!AE14</f>
        <v>18.190000000000001</v>
      </c>
      <c r="F22" s="86">
        <f>グラフデータ!AF14</f>
        <v>7.91</v>
      </c>
      <c r="G22" s="86">
        <f>グラフデータ!AG14</f>
        <v>8.66</v>
      </c>
      <c r="H22" s="86">
        <f>グラフデータ!AH14</f>
        <v>7.78</v>
      </c>
      <c r="I22" s="87">
        <f>グラフデータ!AI14</f>
        <v>9.5399999999999991</v>
      </c>
      <c r="J22" s="88">
        <f>グラフデータ!AJ14</f>
        <v>374.65</v>
      </c>
      <c r="K22" s="84">
        <f>グラフデータ!DF15</f>
        <v>45.467939999999999</v>
      </c>
      <c r="L22" s="81">
        <f>グラフデータ!DG15</f>
        <v>64.122299999999996</v>
      </c>
      <c r="M22" s="81">
        <f>グラフデータ!DH15</f>
        <v>29.07188</v>
      </c>
      <c r="N22" s="84">
        <f>グラフデータ!DI15</f>
        <v>32.98612</v>
      </c>
      <c r="O22" s="81">
        <f>グラフデータ!DJ15</f>
        <v>17.677879999999998</v>
      </c>
      <c r="P22" s="82">
        <f>グラフデータ!DK15</f>
        <v>44.600709999999999</v>
      </c>
      <c r="Q22" s="89">
        <f>グラフデータ!DL15</f>
        <v>233.92683</v>
      </c>
      <c r="R22" s="316"/>
      <c r="S22" t="s">
        <v>26</v>
      </c>
      <c r="T22" s="331">
        <f t="shared" ref="T22" si="26">LARGE($D22:$H22,T$6)</f>
        <v>322.57</v>
      </c>
      <c r="U22" s="331">
        <f t="shared" si="0"/>
        <v>18.190000000000001</v>
      </c>
      <c r="V22" s="331">
        <f t="shared" si="0"/>
        <v>8.66</v>
      </c>
      <c r="W22" s="331">
        <f t="shared" si="0"/>
        <v>7.91</v>
      </c>
      <c r="X22" s="331">
        <f t="shared" si="0"/>
        <v>7.78</v>
      </c>
      <c r="Y22" s="331">
        <f t="shared" ref="Y22" si="27">I22</f>
        <v>9.5399999999999991</v>
      </c>
      <c r="AA22" t="s">
        <v>26</v>
      </c>
      <c r="AB22" s="331">
        <f t="shared" ref="AB22" si="28">LARGE($K22:$O22,AB$6)</f>
        <v>64.122299999999996</v>
      </c>
      <c r="AC22" s="331">
        <f t="shared" si="1"/>
        <v>45.467939999999999</v>
      </c>
      <c r="AD22" s="331">
        <f t="shared" si="1"/>
        <v>32.98612</v>
      </c>
      <c r="AE22" s="331">
        <f t="shared" si="1"/>
        <v>29.07188</v>
      </c>
      <c r="AF22" s="331">
        <f t="shared" si="1"/>
        <v>17.677879999999998</v>
      </c>
      <c r="AG22" s="334">
        <f t="shared" ref="AG22" si="29">P22</f>
        <v>44.600709999999999</v>
      </c>
      <c r="AJ22" s="601"/>
      <c r="AK22" s="601"/>
    </row>
    <row r="23" spans="1:37" ht="65.099999999999994" customHeight="1">
      <c r="A23">
        <v>82</v>
      </c>
      <c r="B23" s="22"/>
      <c r="C23" s="23"/>
      <c r="D23" s="85"/>
      <c r="E23" s="86"/>
      <c r="F23" s="86"/>
      <c r="G23" s="86"/>
      <c r="H23" s="86"/>
      <c r="I23" s="87"/>
      <c r="J23" s="88"/>
      <c r="K23" s="84"/>
      <c r="L23" s="81"/>
      <c r="M23" s="81"/>
      <c r="N23" s="84"/>
      <c r="O23" s="81"/>
      <c r="P23" s="82"/>
      <c r="Q23" s="89"/>
      <c r="R23" s="316"/>
      <c r="T23" t="str">
        <f>HLOOKUP(T24,$D24:$I$104,$A24,FALSE)</f>
        <v>宅地</v>
      </c>
      <c r="U23" t="str">
        <f>HLOOKUP(U24,$D24:$I$104,$A24,FALSE)</f>
        <v>農地</v>
      </c>
      <c r="V23" t="str">
        <f>HLOOKUP(V24,$D24:$I$104,$A24,FALSE)</f>
        <v>道路</v>
      </c>
      <c r="W23" t="str">
        <f>HLOOKUP(W24,$D24:$I$104,$A24,FALSE)</f>
        <v>水面・河川・水路</v>
      </c>
      <c r="X23" t="str">
        <f>HLOOKUP(X24,$D24:$I$104,$A24,FALSE)</f>
        <v>森林</v>
      </c>
      <c r="Y23" t="s">
        <v>407</v>
      </c>
      <c r="AB23" t="str">
        <f>HLOOKUP(AB24,$K24:$O$104,$A24,FALSE)</f>
        <v>民生費</v>
      </c>
      <c r="AC23" t="str">
        <f>HLOOKUP(AC24,$K24:$O$104,$A24,FALSE)</f>
        <v>総務費</v>
      </c>
      <c r="AD23" t="str">
        <f>HLOOKUP(AD24,$K24:$O$104,$A24,FALSE)</f>
        <v>教育費</v>
      </c>
      <c r="AE23" t="str">
        <f>HLOOKUP(AE24,$K24:$O$104,$A24,FALSE)</f>
        <v>土木費</v>
      </c>
      <c r="AF23" t="str">
        <f>HLOOKUP(AF24,$K24:$O$104,$A24,FALSE)</f>
        <v>公債費</v>
      </c>
      <c r="AG23" t="s">
        <v>407</v>
      </c>
      <c r="AI23" t="s">
        <v>28</v>
      </c>
      <c r="AJ23" s="601"/>
      <c r="AK23" s="601"/>
    </row>
    <row r="24" spans="1:37" ht="65.099999999999994" customHeight="1">
      <c r="A24">
        <v>81</v>
      </c>
      <c r="B24" s="22" t="s">
        <v>28</v>
      </c>
      <c r="C24" s="23" t="s">
        <v>29</v>
      </c>
      <c r="D24" s="85">
        <f>グラフデータ!AD15</f>
        <v>0</v>
      </c>
      <c r="E24" s="86">
        <f>グラフデータ!AE15</f>
        <v>1.93</v>
      </c>
      <c r="F24" s="86">
        <f>グラフデータ!AF15</f>
        <v>0.23</v>
      </c>
      <c r="G24" s="86">
        <f>グラフデータ!AG15</f>
        <v>3.99</v>
      </c>
      <c r="H24" s="86">
        <f>グラフデータ!AH15</f>
        <v>1.47</v>
      </c>
      <c r="I24" s="87">
        <f>グラフデータ!AI15</f>
        <v>0.28999999999999998</v>
      </c>
      <c r="J24" s="88">
        <f>グラフデータ!AJ15</f>
        <v>7.91</v>
      </c>
      <c r="K24" s="84">
        <f>グラフデータ!DF16</f>
        <v>38.477049999999998</v>
      </c>
      <c r="L24" s="81">
        <f>グラフデータ!DG16</f>
        <v>12.3386</v>
      </c>
      <c r="M24" s="81">
        <f>グラフデータ!DH16</f>
        <v>7.5308400000000004</v>
      </c>
      <c r="N24" s="84">
        <f>グラフデータ!DI16</f>
        <v>12.183149999999999</v>
      </c>
      <c r="O24" s="81">
        <f>グラフデータ!DJ16</f>
        <v>5.4377300000000002</v>
      </c>
      <c r="P24" s="82">
        <f>グラフデータ!DK16</f>
        <v>17.83934</v>
      </c>
      <c r="Q24" s="89">
        <f>グラフデータ!DL16</f>
        <v>93.806709999999995</v>
      </c>
      <c r="R24" s="316"/>
      <c r="S24" t="s">
        <v>28</v>
      </c>
      <c r="T24" s="331">
        <f t="shared" ref="T24" si="30">LARGE($D24:$H24,T$6)</f>
        <v>3.99</v>
      </c>
      <c r="U24" s="331">
        <f t="shared" si="0"/>
        <v>1.93</v>
      </c>
      <c r="V24" s="331">
        <f t="shared" si="0"/>
        <v>1.47</v>
      </c>
      <c r="W24" s="331">
        <f t="shared" si="0"/>
        <v>0.23</v>
      </c>
      <c r="X24" s="331">
        <f t="shared" si="0"/>
        <v>0</v>
      </c>
      <c r="Y24" s="331">
        <f t="shared" ref="Y24" si="31">I24</f>
        <v>0.28999999999999998</v>
      </c>
      <c r="AA24" t="s">
        <v>28</v>
      </c>
      <c r="AB24" s="331">
        <f t="shared" ref="AB24:AF54" si="32">LARGE($K24:$O24,AB$6)</f>
        <v>38.477049999999998</v>
      </c>
      <c r="AC24" s="331">
        <f t="shared" si="32"/>
        <v>12.3386</v>
      </c>
      <c r="AD24" s="331">
        <f t="shared" si="32"/>
        <v>12.183149999999999</v>
      </c>
      <c r="AE24" s="331">
        <f t="shared" si="32"/>
        <v>7.5308400000000004</v>
      </c>
      <c r="AF24" s="331">
        <f t="shared" si="32"/>
        <v>5.4377300000000002</v>
      </c>
      <c r="AG24" s="334">
        <f t="shared" ref="AG24" si="33">P24</f>
        <v>17.83934</v>
      </c>
      <c r="AJ24" s="601"/>
      <c r="AK24" s="601"/>
    </row>
    <row r="25" spans="1:37" ht="65.099999999999994" customHeight="1">
      <c r="A25">
        <v>80</v>
      </c>
      <c r="B25" s="22"/>
      <c r="C25" s="23"/>
      <c r="D25" s="85"/>
      <c r="E25" s="86"/>
      <c r="F25" s="86"/>
      <c r="G25" s="86"/>
      <c r="H25" s="86"/>
      <c r="I25" s="87"/>
      <c r="J25" s="88"/>
      <c r="K25" s="84"/>
      <c r="L25" s="81"/>
      <c r="M25" s="81"/>
      <c r="N25" s="84"/>
      <c r="O25" s="81"/>
      <c r="P25" s="82"/>
      <c r="Q25" s="89"/>
      <c r="R25" s="316"/>
      <c r="T25" t="str">
        <f>HLOOKUP(T26,$D26:$I$104,$A26,FALSE)</f>
        <v>宅地</v>
      </c>
      <c r="U25" t="str">
        <f>HLOOKUP(U26,$D26:$I$104,$A26,FALSE)</f>
        <v>水面・河川・水路</v>
      </c>
      <c r="V25" t="str">
        <f>HLOOKUP(V26,$D26:$I$104,$A26,FALSE)</f>
        <v>農地</v>
      </c>
      <c r="W25" t="str">
        <f>HLOOKUP(W26,$D26:$I$104,$A26,FALSE)</f>
        <v>道路</v>
      </c>
      <c r="X25" t="str">
        <f>HLOOKUP(X26,$D26:$I$104,$A26,FALSE)</f>
        <v>森林</v>
      </c>
      <c r="Y25" t="s">
        <v>407</v>
      </c>
      <c r="AB25" t="str">
        <f>HLOOKUP(AB26,$K26:$O$104,$A26,FALSE)</f>
        <v>民生費</v>
      </c>
      <c r="AC25" t="str">
        <f>HLOOKUP(AC26,$K26:$O$104,$A26,FALSE)</f>
        <v>総務費</v>
      </c>
      <c r="AD25" t="str">
        <f>HLOOKUP(AD26,$K26:$O$104,$A26,FALSE)</f>
        <v>教育費</v>
      </c>
      <c r="AE25" t="str">
        <f>HLOOKUP(AE26,$K26:$O$104,$A26,FALSE)</f>
        <v>土木費</v>
      </c>
      <c r="AF25" t="str">
        <f>HLOOKUP(AF26,$K26:$O$104,$A26,FALSE)</f>
        <v>公債費</v>
      </c>
      <c r="AG25" t="s">
        <v>407</v>
      </c>
      <c r="AI25" t="s">
        <v>30</v>
      </c>
      <c r="AJ25" s="601"/>
      <c r="AK25" s="601"/>
    </row>
    <row r="26" spans="1:37" ht="65.099999999999994" customHeight="1">
      <c r="A26">
        <v>79</v>
      </c>
      <c r="B26" s="22" t="s">
        <v>30</v>
      </c>
      <c r="C26" s="23" t="s">
        <v>31</v>
      </c>
      <c r="D26" s="85">
        <f>グラフデータ!AD16</f>
        <v>0</v>
      </c>
      <c r="E26" s="86">
        <f>グラフデータ!AE16</f>
        <v>2.06</v>
      </c>
      <c r="F26" s="86">
        <f>グラフデータ!AF16</f>
        <v>2.93</v>
      </c>
      <c r="G26" s="86">
        <f>グラフデータ!AG16</f>
        <v>3.25</v>
      </c>
      <c r="H26" s="86">
        <f>グラフデータ!AH16</f>
        <v>1.22</v>
      </c>
      <c r="I26" s="87">
        <f>グラフデータ!AI16</f>
        <v>0.84</v>
      </c>
      <c r="J26" s="88">
        <f>グラフデータ!AJ16</f>
        <v>10.3</v>
      </c>
      <c r="K26" s="84">
        <f>グラフデータ!DF17</f>
        <v>29.366589999999999</v>
      </c>
      <c r="L26" s="81">
        <f>グラフデータ!DG17</f>
        <v>10.411289999999999</v>
      </c>
      <c r="M26" s="81">
        <f>グラフデータ!DH17</f>
        <v>6.7945399999999996</v>
      </c>
      <c r="N26" s="84">
        <f>グラフデータ!DI17</f>
        <v>10.18435</v>
      </c>
      <c r="O26" s="81">
        <f>グラフデータ!DJ17</f>
        <v>5.9927900000000003</v>
      </c>
      <c r="P26" s="82">
        <f>グラフデータ!DK17</f>
        <v>16.207360000000001</v>
      </c>
      <c r="Q26" s="89">
        <f>グラフデータ!DL17</f>
        <v>78.956919999999997</v>
      </c>
      <c r="R26" s="316"/>
      <c r="S26" t="s">
        <v>30</v>
      </c>
      <c r="T26" s="331">
        <f t="shared" ref="T26:X56" si="34">LARGE($D26:$H26,T$6)</f>
        <v>3.25</v>
      </c>
      <c r="U26" s="331">
        <f t="shared" si="34"/>
        <v>2.93</v>
      </c>
      <c r="V26" s="331">
        <f t="shared" si="34"/>
        <v>2.06</v>
      </c>
      <c r="W26" s="331">
        <f t="shared" si="34"/>
        <v>1.22</v>
      </c>
      <c r="X26" s="331">
        <f t="shared" si="34"/>
        <v>0</v>
      </c>
      <c r="Y26" s="331">
        <f t="shared" ref="Y26" si="35">I26</f>
        <v>0.84</v>
      </c>
      <c r="AA26" t="s">
        <v>30</v>
      </c>
      <c r="AB26" s="331">
        <f t="shared" ref="AB26" si="36">LARGE($K26:$O26,AB$6)</f>
        <v>29.366589999999999</v>
      </c>
      <c r="AC26" s="331">
        <f t="shared" si="32"/>
        <v>10.411289999999999</v>
      </c>
      <c r="AD26" s="331">
        <f t="shared" si="32"/>
        <v>10.18435</v>
      </c>
      <c r="AE26" s="331">
        <f t="shared" si="32"/>
        <v>6.7945399999999996</v>
      </c>
      <c r="AF26" s="331">
        <f t="shared" si="32"/>
        <v>5.9927900000000003</v>
      </c>
      <c r="AG26" s="334">
        <f t="shared" ref="AG26" si="37">P26</f>
        <v>16.207360000000001</v>
      </c>
      <c r="AJ26" s="601"/>
      <c r="AK26" s="601"/>
    </row>
    <row r="27" spans="1:37" ht="65.099999999999994" customHeight="1">
      <c r="A27">
        <v>78</v>
      </c>
      <c r="B27" s="22"/>
      <c r="C27" s="23"/>
      <c r="D27" s="85"/>
      <c r="E27" s="86"/>
      <c r="F27" s="86"/>
      <c r="G27" s="86"/>
      <c r="H27" s="86"/>
      <c r="I27" s="87"/>
      <c r="J27" s="88"/>
      <c r="K27" s="84"/>
      <c r="L27" s="81"/>
      <c r="M27" s="81"/>
      <c r="N27" s="84"/>
      <c r="O27" s="81"/>
      <c r="P27" s="82"/>
      <c r="Q27" s="89"/>
      <c r="R27" s="316"/>
      <c r="T27" t="str">
        <f>HLOOKUP(T28,$D28:$I$104,$A28,FALSE)</f>
        <v>宅地</v>
      </c>
      <c r="U27" t="str">
        <f>HLOOKUP(U28,$D28:$I$104,$A28,FALSE)</f>
        <v>農地</v>
      </c>
      <c r="V27" t="str">
        <f>HLOOKUP(V28,$D28:$I$104,$A28,FALSE)</f>
        <v>道路</v>
      </c>
      <c r="W27" t="str">
        <f>HLOOKUP(W28,$D28:$I$104,$A28,FALSE)</f>
        <v>水面・河川・水路</v>
      </c>
      <c r="X27" t="str">
        <f>HLOOKUP(X28,$D28:$I$104,$A28,FALSE)</f>
        <v>森林</v>
      </c>
      <c r="Y27" t="s">
        <v>407</v>
      </c>
      <c r="AB27" t="str">
        <f>HLOOKUP(AB28,$K28:$O$104,$A28,FALSE)</f>
        <v>民生費</v>
      </c>
      <c r="AC27" t="str">
        <f>HLOOKUP(AC28,$K28:$O$104,$A28,FALSE)</f>
        <v>総務費</v>
      </c>
      <c r="AD27" t="str">
        <f>HLOOKUP(AD28,$K28:$O$104,$A28,FALSE)</f>
        <v>土木費</v>
      </c>
      <c r="AE27" t="str">
        <f>HLOOKUP(AE28,$K28:$O$104,$A28,FALSE)</f>
        <v>公債費</v>
      </c>
      <c r="AF27" t="str">
        <f>HLOOKUP(AF28,$K28:$O$104,$A28,FALSE)</f>
        <v>教育費</v>
      </c>
      <c r="AG27" t="s">
        <v>407</v>
      </c>
      <c r="AI27" t="s">
        <v>32</v>
      </c>
      <c r="AJ27" s="601"/>
      <c r="AK27" s="601"/>
    </row>
    <row r="28" spans="1:37" ht="65.099999999999994" customHeight="1">
      <c r="A28">
        <v>77</v>
      </c>
      <c r="B28" s="22" t="s">
        <v>32</v>
      </c>
      <c r="C28" s="23" t="s">
        <v>33</v>
      </c>
      <c r="D28" s="85">
        <f>グラフデータ!AD17</f>
        <v>0</v>
      </c>
      <c r="E28" s="86">
        <f>グラフデータ!AE17</f>
        <v>1.37</v>
      </c>
      <c r="F28" s="86">
        <f>グラフデータ!AF17</f>
        <v>0.17</v>
      </c>
      <c r="G28" s="86">
        <f>グラフデータ!AG17</f>
        <v>2.73</v>
      </c>
      <c r="H28" s="86">
        <f>グラフデータ!AH17</f>
        <v>0.9</v>
      </c>
      <c r="I28" s="87">
        <f>グラフデータ!AI17</f>
        <v>0.01</v>
      </c>
      <c r="J28" s="88">
        <f>グラフデータ!AJ17</f>
        <v>5.18</v>
      </c>
      <c r="K28" s="84">
        <f>グラフデータ!DF18</f>
        <v>27.90804</v>
      </c>
      <c r="L28" s="81">
        <f>グラフデータ!DG18</f>
        <v>10.479570000000001</v>
      </c>
      <c r="M28" s="81">
        <f>グラフデータ!DH18</f>
        <v>6.9585499999999998</v>
      </c>
      <c r="N28" s="84">
        <f>グラフデータ!DI18</f>
        <v>6.8078200000000004</v>
      </c>
      <c r="O28" s="81">
        <f>グラフデータ!DJ18</f>
        <v>6.9195700000000002</v>
      </c>
      <c r="P28" s="82">
        <f>グラフデータ!DK18</f>
        <v>12.85571</v>
      </c>
      <c r="Q28" s="89">
        <f>グラフデータ!DL18</f>
        <v>71.929259999999999</v>
      </c>
      <c r="R28" s="316"/>
      <c r="S28" t="s">
        <v>32</v>
      </c>
      <c r="T28" s="331">
        <f t="shared" ref="T28" si="38">LARGE($D28:$H28,T$6)</f>
        <v>2.73</v>
      </c>
      <c r="U28" s="331">
        <f t="shared" si="34"/>
        <v>1.37</v>
      </c>
      <c r="V28" s="331">
        <f t="shared" si="34"/>
        <v>0.9</v>
      </c>
      <c r="W28" s="331">
        <f t="shared" si="34"/>
        <v>0.17</v>
      </c>
      <c r="X28" s="331">
        <f t="shared" si="34"/>
        <v>0</v>
      </c>
      <c r="Y28" s="331">
        <f t="shared" ref="Y28" si="39">I28</f>
        <v>0.01</v>
      </c>
      <c r="AA28" t="s">
        <v>32</v>
      </c>
      <c r="AB28" s="331">
        <f t="shared" ref="AB28" si="40">LARGE($K28:$O28,AB$6)</f>
        <v>27.90804</v>
      </c>
      <c r="AC28" s="331">
        <f t="shared" si="32"/>
        <v>10.479570000000001</v>
      </c>
      <c r="AD28" s="331">
        <f t="shared" si="32"/>
        <v>6.9585499999999998</v>
      </c>
      <c r="AE28" s="331">
        <f t="shared" si="32"/>
        <v>6.9195700000000002</v>
      </c>
      <c r="AF28" s="331">
        <f t="shared" si="32"/>
        <v>6.8078200000000004</v>
      </c>
      <c r="AG28" s="334">
        <f t="shared" ref="AG28" si="41">P28</f>
        <v>12.85571</v>
      </c>
      <c r="AJ28" s="601"/>
      <c r="AK28" s="601"/>
    </row>
    <row r="29" spans="1:37" ht="65.099999999999994" customHeight="1">
      <c r="A29">
        <v>76</v>
      </c>
      <c r="B29" s="22"/>
      <c r="C29" s="23"/>
      <c r="D29" s="85"/>
      <c r="E29" s="86"/>
      <c r="F29" s="86"/>
      <c r="G29" s="86"/>
      <c r="H29" s="86"/>
      <c r="I29" s="87"/>
      <c r="J29" s="88"/>
      <c r="K29" s="84"/>
      <c r="L29" s="81"/>
      <c r="M29" s="81"/>
      <c r="N29" s="84"/>
      <c r="O29" s="81"/>
      <c r="P29" s="82"/>
      <c r="Q29" s="89"/>
      <c r="R29" s="316"/>
      <c r="T29" t="str">
        <f>HLOOKUP(T30,$D30:$I$104,$A30,FALSE)</f>
        <v>森林</v>
      </c>
      <c r="U29" t="str">
        <f>HLOOKUP(U30,$D30:$I$104,$A30,FALSE)</f>
        <v>農地</v>
      </c>
      <c r="V29" t="str">
        <f>HLOOKUP(V30,$D30:$I$104,$A30,FALSE)</f>
        <v>宅地</v>
      </c>
      <c r="W29" t="str">
        <f>HLOOKUP(W30,$D30:$I$104,$A30,FALSE)</f>
        <v>水面・河川・水路</v>
      </c>
      <c r="X29" t="str">
        <f>HLOOKUP(X30,$D30:$I$104,$A30,FALSE)</f>
        <v>道路</v>
      </c>
      <c r="Y29" t="s">
        <v>407</v>
      </c>
      <c r="AB29" t="str">
        <f>HLOOKUP(AB30,$K30:$O$104,$A30,FALSE)</f>
        <v>民生費</v>
      </c>
      <c r="AC29" t="str">
        <f>HLOOKUP(AC30,$K30:$O$104,$A30,FALSE)</f>
        <v>総務費</v>
      </c>
      <c r="AD29" t="str">
        <f>HLOOKUP(AD30,$K30:$O$104,$A30,FALSE)</f>
        <v>教育費</v>
      </c>
      <c r="AE29" t="str">
        <f>HLOOKUP(AE30,$K30:$O$104,$A30,FALSE)</f>
        <v>土木費</v>
      </c>
      <c r="AF29" t="str">
        <f>HLOOKUP(AF30,$K30:$O$104,$A30,FALSE)</f>
        <v>公債費</v>
      </c>
      <c r="AG29" t="s">
        <v>407</v>
      </c>
      <c r="AI29" t="s">
        <v>34</v>
      </c>
      <c r="AJ29" s="601"/>
      <c r="AK29" s="601"/>
    </row>
    <row r="30" spans="1:37" ht="65.099999999999994" customHeight="1">
      <c r="A30">
        <v>75</v>
      </c>
      <c r="B30" s="15" t="s">
        <v>34</v>
      </c>
      <c r="C30" s="16" t="s">
        <v>35</v>
      </c>
      <c r="D30" s="74">
        <f>グラフデータ!AD19</f>
        <v>979.75</v>
      </c>
      <c r="E30" s="75">
        <f>グラフデータ!AE19</f>
        <v>167.98</v>
      </c>
      <c r="F30" s="75">
        <f>グラフデータ!AF19</f>
        <v>77.509999999999991</v>
      </c>
      <c r="G30" s="75">
        <f>グラフデータ!AG19</f>
        <v>86.890000000000015</v>
      </c>
      <c r="H30" s="75">
        <f>グラフデータ!AH19</f>
        <v>58.39</v>
      </c>
      <c r="I30" s="76">
        <f>グラフデータ!AI19</f>
        <v>62.419999999999995</v>
      </c>
      <c r="J30" s="77">
        <f>グラフデータ!AJ19</f>
        <v>1432.9399999999998</v>
      </c>
      <c r="K30" s="60">
        <f>グラフデータ!DF20</f>
        <v>553.26969000000008</v>
      </c>
      <c r="L30" s="72">
        <f>グラフデータ!DG20</f>
        <v>241.89143999999999</v>
      </c>
      <c r="M30" s="72">
        <f>グラフデータ!DH20</f>
        <v>154.29973999999999</v>
      </c>
      <c r="N30" s="60">
        <f>グラフデータ!DI20</f>
        <v>194.79742000000002</v>
      </c>
      <c r="O30" s="72">
        <f>グラフデータ!DJ20</f>
        <v>141.41564</v>
      </c>
      <c r="P30" s="61">
        <f>グラフデータ!DK20</f>
        <v>333.70274999999998</v>
      </c>
      <c r="Q30" s="78">
        <f>グラフデータ!DL20</f>
        <v>1619.3766799999999</v>
      </c>
      <c r="R30" s="314"/>
      <c r="S30" t="s">
        <v>34</v>
      </c>
      <c r="T30" s="331">
        <f t="shared" ref="T30" si="42">LARGE($D30:$H30,T$6)</f>
        <v>979.75</v>
      </c>
      <c r="U30" s="331">
        <f t="shared" si="34"/>
        <v>167.98</v>
      </c>
      <c r="V30" s="331">
        <f t="shared" si="34"/>
        <v>86.890000000000015</v>
      </c>
      <c r="W30" s="331">
        <f t="shared" si="34"/>
        <v>77.509999999999991</v>
      </c>
      <c r="X30" s="331">
        <f t="shared" si="34"/>
        <v>58.39</v>
      </c>
      <c r="Y30" s="331">
        <f t="shared" ref="Y30" si="43">I30</f>
        <v>62.419999999999995</v>
      </c>
      <c r="AA30" t="s">
        <v>34</v>
      </c>
      <c r="AB30" s="331">
        <f t="shared" ref="AB30" si="44">LARGE($K30:$O30,AB$6)</f>
        <v>553.26969000000008</v>
      </c>
      <c r="AC30" s="331">
        <f t="shared" si="32"/>
        <v>241.89143999999999</v>
      </c>
      <c r="AD30" s="331">
        <f t="shared" si="32"/>
        <v>194.79742000000002</v>
      </c>
      <c r="AE30" s="331">
        <f t="shared" si="32"/>
        <v>154.29973999999999</v>
      </c>
      <c r="AF30" s="331">
        <f t="shared" si="32"/>
        <v>141.41564</v>
      </c>
      <c r="AG30" s="334">
        <f t="shared" ref="AG30" si="45">P30</f>
        <v>333.70274999999998</v>
      </c>
      <c r="AJ30" s="601"/>
      <c r="AK30" s="601"/>
    </row>
    <row r="31" spans="1:37" ht="65.099999999999994" customHeight="1">
      <c r="A31">
        <v>74</v>
      </c>
      <c r="B31" s="318"/>
      <c r="C31" s="319"/>
      <c r="D31" s="320"/>
      <c r="E31" s="321"/>
      <c r="F31" s="321"/>
      <c r="G31" s="321"/>
      <c r="H31" s="321"/>
      <c r="I31" s="322"/>
      <c r="J31" s="323"/>
      <c r="K31" s="324"/>
      <c r="L31" s="325"/>
      <c r="M31" s="325"/>
      <c r="N31" s="324"/>
      <c r="O31" s="325"/>
      <c r="P31" s="326"/>
      <c r="Q31" s="327"/>
      <c r="R31" s="314"/>
      <c r="T31" t="str">
        <f>HLOOKUP(T32,$D32:$I$104,$A32,FALSE)</f>
        <v>森林</v>
      </c>
      <c r="U31" t="str">
        <f>HLOOKUP(U32,$D32:$I$104,$A32,FALSE)</f>
        <v>農地</v>
      </c>
      <c r="V31" t="str">
        <f>HLOOKUP(V32,$D32:$I$104,$A32,FALSE)</f>
        <v>宅地</v>
      </c>
      <c r="W31" t="str">
        <f>HLOOKUP(W32,$D32:$I$104,$A32,FALSE)</f>
        <v>道路</v>
      </c>
      <c r="X31" t="str">
        <f>HLOOKUP(X32,$D32:$I$104,$A32,FALSE)</f>
        <v>水面・河川・水路</v>
      </c>
      <c r="Y31" t="s">
        <v>407</v>
      </c>
      <c r="AB31" t="str">
        <f>HLOOKUP(AB32,$K32:$O$104,$A32,FALSE)</f>
        <v>民生費</v>
      </c>
      <c r="AC31" t="str">
        <f>HLOOKUP(AC32,$K32:$O$104,$A32,FALSE)</f>
        <v>教育費</v>
      </c>
      <c r="AD31" t="str">
        <f>HLOOKUP(AD32,$K32:$O$104,$A32,FALSE)</f>
        <v>総務費</v>
      </c>
      <c r="AE31" t="str">
        <f>HLOOKUP(AE32,$K32:$O$104,$A32,FALSE)</f>
        <v>土木費</v>
      </c>
      <c r="AF31" t="str">
        <f>HLOOKUP(AF32,$K32:$O$104,$A32,FALSE)</f>
        <v>公債費</v>
      </c>
      <c r="AG31" t="s">
        <v>407</v>
      </c>
      <c r="AI31" t="s">
        <v>36</v>
      </c>
      <c r="AJ31" s="601"/>
      <c r="AK31" s="601"/>
    </row>
    <row r="32" spans="1:37" ht="65.099999999999994" customHeight="1">
      <c r="A32">
        <v>73</v>
      </c>
      <c r="B32" s="22" t="s">
        <v>36</v>
      </c>
      <c r="C32" s="23" t="s">
        <v>37</v>
      </c>
      <c r="D32" s="85">
        <f>グラフデータ!AD20</f>
        <v>108.37</v>
      </c>
      <c r="E32" s="86">
        <f>グラフデータ!AE20</f>
        <v>28.05</v>
      </c>
      <c r="F32" s="86">
        <f>グラフデータ!AF20</f>
        <v>10.6</v>
      </c>
      <c r="G32" s="86">
        <f>グラフデータ!AG20</f>
        <v>27.8</v>
      </c>
      <c r="H32" s="86">
        <f>グラフデータ!AH20</f>
        <v>13.33</v>
      </c>
      <c r="I32" s="87">
        <f>グラフデータ!AI20</f>
        <v>18.420000000000002</v>
      </c>
      <c r="J32" s="88">
        <f>グラフデータ!AJ20</f>
        <v>206.57</v>
      </c>
      <c r="K32" s="84">
        <f>グラフデータ!DF21</f>
        <v>256.23136</v>
      </c>
      <c r="L32" s="81">
        <f>グラフデータ!DG21</f>
        <v>75.845849999999999</v>
      </c>
      <c r="M32" s="81">
        <f>グラフデータ!DH21</f>
        <v>64.372060000000005</v>
      </c>
      <c r="N32" s="84">
        <f>グラフデータ!DI21</f>
        <v>76.445980000000006</v>
      </c>
      <c r="O32" s="81">
        <f>グラフデータ!DJ21</f>
        <v>58.864049999999999</v>
      </c>
      <c r="P32" s="82">
        <f>グラフデータ!DK21</f>
        <v>111.89278</v>
      </c>
      <c r="Q32" s="89">
        <f>グラフデータ!DL21</f>
        <v>643.65207999999996</v>
      </c>
      <c r="R32" s="316"/>
      <c r="S32" t="s">
        <v>36</v>
      </c>
      <c r="T32" s="331">
        <f t="shared" ref="T32" si="46">LARGE($D32:$H32,T$6)</f>
        <v>108.37</v>
      </c>
      <c r="U32" s="331">
        <f t="shared" si="34"/>
        <v>28.05</v>
      </c>
      <c r="V32" s="331">
        <f t="shared" si="34"/>
        <v>27.8</v>
      </c>
      <c r="W32" s="331">
        <f t="shared" si="34"/>
        <v>13.33</v>
      </c>
      <c r="X32" s="331">
        <f t="shared" si="34"/>
        <v>10.6</v>
      </c>
      <c r="Y32" s="331">
        <f t="shared" ref="Y32" si="47">I32</f>
        <v>18.420000000000002</v>
      </c>
      <c r="AA32" t="s">
        <v>36</v>
      </c>
      <c r="AB32" s="331">
        <f t="shared" ref="AB32" si="48">LARGE($K32:$O32,AB$6)</f>
        <v>256.23136</v>
      </c>
      <c r="AC32" s="331">
        <f t="shared" si="32"/>
        <v>76.445980000000006</v>
      </c>
      <c r="AD32" s="331">
        <f t="shared" si="32"/>
        <v>75.845849999999999</v>
      </c>
      <c r="AE32" s="331">
        <f t="shared" si="32"/>
        <v>64.372060000000005</v>
      </c>
      <c r="AF32" s="331">
        <f t="shared" si="32"/>
        <v>58.864049999999999</v>
      </c>
      <c r="AG32" s="334">
        <f t="shared" ref="AG32" si="49">P32</f>
        <v>111.89278</v>
      </c>
      <c r="AJ32" s="601"/>
      <c r="AK32" s="601"/>
    </row>
    <row r="33" spans="1:37" ht="65.099999999999994" customHeight="1">
      <c r="A33">
        <v>72</v>
      </c>
      <c r="B33" s="22"/>
      <c r="C33" s="23"/>
      <c r="D33" s="85"/>
      <c r="E33" s="86"/>
      <c r="F33" s="86"/>
      <c r="G33" s="86"/>
      <c r="H33" s="86"/>
      <c r="I33" s="87"/>
      <c r="J33" s="88"/>
      <c r="K33" s="84"/>
      <c r="L33" s="81"/>
      <c r="M33" s="81"/>
      <c r="N33" s="84"/>
      <c r="O33" s="81"/>
      <c r="P33" s="82"/>
      <c r="Q33" s="89"/>
      <c r="R33" s="316"/>
      <c r="T33" t="str">
        <f>HLOOKUP(T34,$D34:$I$104,$A34,FALSE)</f>
        <v>農地</v>
      </c>
      <c r="U33" t="str">
        <f>HLOOKUP(U34,$D34:$I$104,$A34,FALSE)</f>
        <v>森林</v>
      </c>
      <c r="V33" t="str">
        <f>HLOOKUP(V34,$D34:$I$104,$A34,FALSE)</f>
        <v>水面・河川・水路</v>
      </c>
      <c r="W33" t="str">
        <f>HLOOKUP(W34,$D34:$I$104,$A34,FALSE)</f>
        <v>宅地</v>
      </c>
      <c r="X33" t="str">
        <f>HLOOKUP(X34,$D34:$I$104,$A34,FALSE)</f>
        <v>道路</v>
      </c>
      <c r="Y33" t="s">
        <v>407</v>
      </c>
      <c r="AB33" t="str">
        <f>HLOOKUP(AB34,$K34:$O$104,$A34,FALSE)</f>
        <v>民生費</v>
      </c>
      <c r="AC33" t="str">
        <f>HLOOKUP(AC34,$K34:$O$104,$A34,FALSE)</f>
        <v>教育費</v>
      </c>
      <c r="AD33" t="str">
        <f>HLOOKUP(AD34,$K34:$O$104,$A34,FALSE)</f>
        <v>総務費</v>
      </c>
      <c r="AE33" t="str">
        <f>HLOOKUP(AE34,$K34:$O$104,$A34,FALSE)</f>
        <v>土木費</v>
      </c>
      <c r="AF33" t="str">
        <f>HLOOKUP(AF34,$K34:$O$104,$A34,FALSE)</f>
        <v>公債費</v>
      </c>
      <c r="AG33" t="s">
        <v>407</v>
      </c>
      <c r="AI33" t="s">
        <v>38</v>
      </c>
      <c r="AJ33" s="601"/>
      <c r="AK33" s="601"/>
    </row>
    <row r="34" spans="1:37" ht="65.099999999999994" customHeight="1">
      <c r="A34">
        <v>71</v>
      </c>
      <c r="B34" s="22" t="s">
        <v>38</v>
      </c>
      <c r="C34" s="23" t="s">
        <v>39</v>
      </c>
      <c r="D34" s="85">
        <f>グラフデータ!AD21</f>
        <v>30.23</v>
      </c>
      <c r="E34" s="86">
        <f>グラフデータ!AE21</f>
        <v>36.47</v>
      </c>
      <c r="F34" s="86">
        <f>グラフデータ!AF21</f>
        <v>16.8</v>
      </c>
      <c r="G34" s="86">
        <f>グラフデータ!AG21</f>
        <v>10.9</v>
      </c>
      <c r="H34" s="86">
        <f>グラフデータ!AH21</f>
        <v>9.56</v>
      </c>
      <c r="I34" s="87">
        <f>グラフデータ!AI21</f>
        <v>8.07</v>
      </c>
      <c r="J34" s="88">
        <f>グラフデータ!AJ21</f>
        <v>112.03</v>
      </c>
      <c r="K34" s="84">
        <f>グラフデータ!DF22</f>
        <v>53.151859999999999</v>
      </c>
      <c r="L34" s="81">
        <f>グラフデータ!DG22</f>
        <v>20.977260000000001</v>
      </c>
      <c r="M34" s="81">
        <f>グラフデータ!DH22</f>
        <v>18.595269999999999</v>
      </c>
      <c r="N34" s="84">
        <f>グラフデータ!DI22</f>
        <v>29.824780000000001</v>
      </c>
      <c r="O34" s="81">
        <f>グラフデータ!DJ22</f>
        <v>17.791609999999999</v>
      </c>
      <c r="P34" s="82">
        <f>グラフデータ!DK22</f>
        <v>39.155230000000003</v>
      </c>
      <c r="Q34" s="89">
        <f>グラフデータ!DL22</f>
        <v>179.49601000000001</v>
      </c>
      <c r="R34" s="316"/>
      <c r="S34" t="s">
        <v>38</v>
      </c>
      <c r="T34" s="331">
        <f t="shared" ref="T34" si="50">LARGE($D34:$H34,T$6)</f>
        <v>36.47</v>
      </c>
      <c r="U34" s="331">
        <f t="shared" si="34"/>
        <v>30.23</v>
      </c>
      <c r="V34" s="331">
        <f t="shared" si="34"/>
        <v>16.8</v>
      </c>
      <c r="W34" s="331">
        <f t="shared" si="34"/>
        <v>10.9</v>
      </c>
      <c r="X34" s="331">
        <f t="shared" si="34"/>
        <v>9.56</v>
      </c>
      <c r="Y34" s="331">
        <f t="shared" ref="Y34" si="51">I34</f>
        <v>8.07</v>
      </c>
      <c r="AA34" t="s">
        <v>38</v>
      </c>
      <c r="AB34" s="331">
        <f t="shared" ref="AB34" si="52">LARGE($K34:$O34,AB$6)</f>
        <v>53.151859999999999</v>
      </c>
      <c r="AC34" s="331">
        <f t="shared" si="32"/>
        <v>29.824780000000001</v>
      </c>
      <c r="AD34" s="331">
        <f t="shared" si="32"/>
        <v>20.977260000000001</v>
      </c>
      <c r="AE34" s="331">
        <f t="shared" si="32"/>
        <v>18.595269999999999</v>
      </c>
      <c r="AF34" s="331">
        <f t="shared" si="32"/>
        <v>17.791609999999999</v>
      </c>
      <c r="AG34" s="334">
        <f t="shared" ref="AG34" si="53">P34</f>
        <v>39.155230000000003</v>
      </c>
      <c r="AJ34" s="601"/>
      <c r="AK34" s="601"/>
    </row>
    <row r="35" spans="1:37" ht="65.099999999999994" customHeight="1">
      <c r="A35">
        <v>70</v>
      </c>
      <c r="B35" s="22"/>
      <c r="C35" s="23"/>
      <c r="D35" s="85"/>
      <c r="E35" s="86"/>
      <c r="F35" s="86"/>
      <c r="G35" s="86"/>
      <c r="H35" s="86"/>
      <c r="I35" s="87"/>
      <c r="J35" s="88"/>
      <c r="K35" s="84"/>
      <c r="L35" s="81"/>
      <c r="M35" s="81"/>
      <c r="N35" s="84"/>
      <c r="O35" s="81"/>
      <c r="P35" s="82"/>
      <c r="Q35" s="89"/>
      <c r="R35" s="316"/>
      <c r="T35" t="str">
        <f>HLOOKUP(T36,$D36:$I$104,$A36,FALSE)</f>
        <v>農地</v>
      </c>
      <c r="U35" t="str">
        <f>HLOOKUP(U36,$D36:$I$104,$A36,FALSE)</f>
        <v>森林</v>
      </c>
      <c r="V35" t="str">
        <f>HLOOKUP(V36,$D36:$I$104,$A36,FALSE)</f>
        <v>宅地</v>
      </c>
      <c r="W35" t="str">
        <f>HLOOKUP(W36,$D36:$I$104,$A36,FALSE)</f>
        <v>水面・河川・水路</v>
      </c>
      <c r="X35" t="str">
        <f>HLOOKUP(X36,$D36:$I$104,$A36,FALSE)</f>
        <v>道路</v>
      </c>
      <c r="Y35" t="s">
        <v>407</v>
      </c>
      <c r="AB35" t="str">
        <f>HLOOKUP(AB36,$K36:$O$104,$A36,FALSE)</f>
        <v>民生費</v>
      </c>
      <c r="AC35" t="str">
        <f>HLOOKUP(AC36,$K36:$O$104,$A36,FALSE)</f>
        <v>総務費</v>
      </c>
      <c r="AD35" t="str">
        <f>HLOOKUP(AD36,$K36:$O$104,$A36,FALSE)</f>
        <v>教育費</v>
      </c>
      <c r="AE35" t="str">
        <f>HLOOKUP(AE36,$K36:$O$104,$A36,FALSE)</f>
        <v>公債費</v>
      </c>
      <c r="AF35" t="str">
        <f>HLOOKUP(AF36,$K36:$O$104,$A36,FALSE)</f>
        <v>土木費</v>
      </c>
      <c r="AG35" t="s">
        <v>407</v>
      </c>
      <c r="AI35" t="s">
        <v>40</v>
      </c>
      <c r="AJ35" s="601"/>
      <c r="AK35" s="601"/>
    </row>
    <row r="36" spans="1:37" ht="65.099999999999994" customHeight="1">
      <c r="A36">
        <v>69</v>
      </c>
      <c r="B36" s="22" t="s">
        <v>40</v>
      </c>
      <c r="C36" s="23" t="s">
        <v>41</v>
      </c>
      <c r="D36" s="85">
        <f>グラフデータ!AD22</f>
        <v>18.239999999999998</v>
      </c>
      <c r="E36" s="86">
        <f>グラフデータ!AE22</f>
        <v>25.62</v>
      </c>
      <c r="F36" s="86">
        <f>グラフデータ!AF22</f>
        <v>8.06</v>
      </c>
      <c r="G36" s="86">
        <f>グラフデータ!AG22</f>
        <v>8.89</v>
      </c>
      <c r="H36" s="86">
        <f>グラフデータ!AH22</f>
        <v>7.05</v>
      </c>
      <c r="I36" s="87">
        <f>グラフデータ!AI22</f>
        <v>4.43</v>
      </c>
      <c r="J36" s="88">
        <f>グラフデータ!AJ22</f>
        <v>72.290000000000006</v>
      </c>
      <c r="K36" s="84">
        <f>グラフデータ!DF23</f>
        <v>39.192410000000002</v>
      </c>
      <c r="L36" s="81">
        <f>グラフデータ!DG23</f>
        <v>24.419070000000001</v>
      </c>
      <c r="M36" s="81">
        <f>グラフデータ!DH23</f>
        <v>7.1832399999999996</v>
      </c>
      <c r="N36" s="84">
        <f>グラフデータ!DI23</f>
        <v>10.279870000000001</v>
      </c>
      <c r="O36" s="81">
        <f>グラフデータ!DJ23</f>
        <v>10.2453</v>
      </c>
      <c r="P36" s="82">
        <f>グラフデータ!DK23</f>
        <v>30.050619999999999</v>
      </c>
      <c r="Q36" s="89">
        <f>グラフデータ!DL23</f>
        <v>121.37051</v>
      </c>
      <c r="R36" s="316"/>
      <c r="S36" t="s">
        <v>40</v>
      </c>
      <c r="T36" s="331">
        <f t="shared" ref="T36" si="54">LARGE($D36:$H36,T$6)</f>
        <v>25.62</v>
      </c>
      <c r="U36" s="331">
        <f t="shared" si="34"/>
        <v>18.239999999999998</v>
      </c>
      <c r="V36" s="331">
        <f t="shared" si="34"/>
        <v>8.89</v>
      </c>
      <c r="W36" s="331">
        <f t="shared" si="34"/>
        <v>8.06</v>
      </c>
      <c r="X36" s="331">
        <f t="shared" si="34"/>
        <v>7.05</v>
      </c>
      <c r="Y36" s="331">
        <f t="shared" ref="Y36" si="55">I36</f>
        <v>4.43</v>
      </c>
      <c r="AA36" t="s">
        <v>40</v>
      </c>
      <c r="AB36" s="331">
        <f t="shared" ref="AB36" si="56">LARGE($K36:$O36,AB$6)</f>
        <v>39.192410000000002</v>
      </c>
      <c r="AC36" s="331">
        <f t="shared" si="32"/>
        <v>24.419070000000001</v>
      </c>
      <c r="AD36" s="331">
        <f t="shared" si="32"/>
        <v>10.279870000000001</v>
      </c>
      <c r="AE36" s="331">
        <f t="shared" si="32"/>
        <v>10.2453</v>
      </c>
      <c r="AF36" s="331">
        <f t="shared" si="32"/>
        <v>7.1832399999999996</v>
      </c>
      <c r="AG36" s="334">
        <f t="shared" ref="AG36" si="57">P36</f>
        <v>30.050619999999999</v>
      </c>
      <c r="AJ36" s="601"/>
      <c r="AK36" s="601"/>
    </row>
    <row r="37" spans="1:37" ht="65.099999999999994" customHeight="1">
      <c r="A37">
        <v>68</v>
      </c>
      <c r="B37" s="22"/>
      <c r="C37" s="23"/>
      <c r="D37" s="85"/>
      <c r="E37" s="86"/>
      <c r="F37" s="86"/>
      <c r="G37" s="86"/>
      <c r="H37" s="86"/>
      <c r="I37" s="87"/>
      <c r="J37" s="88"/>
      <c r="K37" s="84"/>
      <c r="L37" s="81"/>
      <c r="M37" s="81"/>
      <c r="N37" s="84"/>
      <c r="O37" s="81"/>
      <c r="P37" s="82"/>
      <c r="Q37" s="89"/>
      <c r="R37" s="316"/>
      <c r="T37" t="str">
        <f>HLOOKUP(T38,$D38:$I$104,$A38,FALSE)</f>
        <v>森林</v>
      </c>
      <c r="U37" t="str">
        <f>HLOOKUP(U38,$D38:$I$104,$A38,FALSE)</f>
        <v>農地</v>
      </c>
      <c r="V37" t="str">
        <f>HLOOKUP(V38,$D38:$I$104,$A38,FALSE)</f>
        <v>宅地</v>
      </c>
      <c r="W37" t="str">
        <f>HLOOKUP(W38,$D38:$I$104,$A38,FALSE)</f>
        <v>道路</v>
      </c>
      <c r="X37" t="str">
        <f>HLOOKUP(X38,$D38:$I$104,$A38,FALSE)</f>
        <v>水面・河川・水路</v>
      </c>
      <c r="Y37" t="s">
        <v>407</v>
      </c>
      <c r="AB37" t="str">
        <f>HLOOKUP(AB38,$K38:$O$104,$A38,FALSE)</f>
        <v>民生費</v>
      </c>
      <c r="AC37" t="str">
        <f>HLOOKUP(AC38,$K38:$O$104,$A38,FALSE)</f>
        <v>総務費</v>
      </c>
      <c r="AD37" t="str">
        <f>HLOOKUP(AD38,$K38:$O$104,$A38,FALSE)</f>
        <v>教育費</v>
      </c>
      <c r="AE37" t="str">
        <f>HLOOKUP(AE38,$K38:$O$104,$A38,FALSE)</f>
        <v>土木費</v>
      </c>
      <c r="AF37" t="str">
        <f>HLOOKUP(AF38,$K38:$O$104,$A38,FALSE)</f>
        <v>公債費</v>
      </c>
      <c r="AG37" t="s">
        <v>407</v>
      </c>
      <c r="AI37" t="s">
        <v>42</v>
      </c>
      <c r="AJ37" s="601"/>
      <c r="AK37" s="601"/>
    </row>
    <row r="38" spans="1:37" ht="65.099999999999994" customHeight="1">
      <c r="A38">
        <v>67</v>
      </c>
      <c r="B38" s="29" t="s">
        <v>42</v>
      </c>
      <c r="C38" s="30" t="s">
        <v>43</v>
      </c>
      <c r="D38" s="85">
        <f>グラフデータ!AD23</f>
        <v>32.51</v>
      </c>
      <c r="E38" s="86">
        <f>グラフデータ!AE23</f>
        <v>10.16</v>
      </c>
      <c r="F38" s="86">
        <f>グラフデータ!AF23</f>
        <v>1.96</v>
      </c>
      <c r="G38" s="86">
        <f>グラフデータ!AG23</f>
        <v>7.52</v>
      </c>
      <c r="H38" s="86">
        <f>グラフデータ!AH23</f>
        <v>3.01</v>
      </c>
      <c r="I38" s="87">
        <f>グラフデータ!AI23</f>
        <v>1.93</v>
      </c>
      <c r="J38" s="88">
        <f>グラフデータ!AJ23</f>
        <v>57.09</v>
      </c>
      <c r="K38" s="84">
        <f>グラフデータ!DF24</f>
        <v>36.012250000000002</v>
      </c>
      <c r="L38" s="81">
        <f>グラフデータ!DG24</f>
        <v>24.55264</v>
      </c>
      <c r="M38" s="81">
        <f>グラフデータ!DH24</f>
        <v>10.347910000000001</v>
      </c>
      <c r="N38" s="84">
        <f>グラフデータ!DI24</f>
        <v>11.85731</v>
      </c>
      <c r="O38" s="81">
        <f>グラフデータ!DJ24</f>
        <v>5.7480000000000002</v>
      </c>
      <c r="P38" s="82">
        <f>グラフデータ!DK24</f>
        <v>20.078690000000002</v>
      </c>
      <c r="Q38" s="89">
        <f>グラフデータ!DL24</f>
        <v>108.5968</v>
      </c>
      <c r="R38" s="316"/>
      <c r="S38" t="s">
        <v>42</v>
      </c>
      <c r="T38" s="331">
        <f t="shared" ref="T38" si="58">LARGE($D38:$H38,T$6)</f>
        <v>32.51</v>
      </c>
      <c r="U38" s="331">
        <f t="shared" si="34"/>
        <v>10.16</v>
      </c>
      <c r="V38" s="331">
        <f t="shared" si="34"/>
        <v>7.52</v>
      </c>
      <c r="W38" s="331">
        <f t="shared" si="34"/>
        <v>3.01</v>
      </c>
      <c r="X38" s="331">
        <f t="shared" si="34"/>
        <v>1.96</v>
      </c>
      <c r="Y38" s="331">
        <f t="shared" ref="Y38" si="59">I38</f>
        <v>1.93</v>
      </c>
      <c r="AA38" t="s">
        <v>42</v>
      </c>
      <c r="AB38" s="331">
        <f t="shared" ref="AB38" si="60">LARGE($K38:$O38,AB$6)</f>
        <v>36.012250000000002</v>
      </c>
      <c r="AC38" s="331">
        <f t="shared" si="32"/>
        <v>24.55264</v>
      </c>
      <c r="AD38" s="331">
        <f t="shared" si="32"/>
        <v>11.85731</v>
      </c>
      <c r="AE38" s="331">
        <f t="shared" si="32"/>
        <v>10.347910000000001</v>
      </c>
      <c r="AF38" s="331">
        <f t="shared" si="32"/>
        <v>5.7480000000000002</v>
      </c>
      <c r="AG38" s="334">
        <f t="shared" ref="AG38" si="61">P38</f>
        <v>20.078690000000002</v>
      </c>
      <c r="AJ38" s="601"/>
      <c r="AK38" s="601"/>
    </row>
    <row r="39" spans="1:37" ht="65.099999999999994" customHeight="1">
      <c r="A39">
        <v>66</v>
      </c>
      <c r="B39" s="29"/>
      <c r="C39" s="30"/>
      <c r="D39" s="85"/>
      <c r="E39" s="86"/>
      <c r="F39" s="86"/>
      <c r="G39" s="86"/>
      <c r="H39" s="86"/>
      <c r="I39" s="87"/>
      <c r="J39" s="88"/>
      <c r="K39" s="84"/>
      <c r="L39" s="81"/>
      <c r="M39" s="81"/>
      <c r="N39" s="84"/>
      <c r="O39" s="81"/>
      <c r="P39" s="82"/>
      <c r="Q39" s="89"/>
      <c r="R39" s="316"/>
      <c r="T39" t="str">
        <f>HLOOKUP(T40,$D40:$I$104,$A40,FALSE)</f>
        <v>森林</v>
      </c>
      <c r="U39" t="str">
        <f>HLOOKUP(U40,$D40:$I$104,$A40,FALSE)</f>
        <v>農地</v>
      </c>
      <c r="V39" t="str">
        <f>HLOOKUP(V40,$D40:$I$104,$A40,FALSE)</f>
        <v>宅地</v>
      </c>
      <c r="W39" t="str">
        <f>HLOOKUP(W40,$D40:$I$104,$A40,FALSE)</f>
        <v>道路</v>
      </c>
      <c r="X39" t="str">
        <f>HLOOKUP(X40,$D40:$I$104,$A40,FALSE)</f>
        <v>水面・河川・水路</v>
      </c>
      <c r="Y39" t="s">
        <v>407</v>
      </c>
      <c r="AB39" t="str">
        <f>HLOOKUP(AB40,$K40:$O$104,$A40,FALSE)</f>
        <v>民生費</v>
      </c>
      <c r="AC39" t="str">
        <f>HLOOKUP(AC40,$K40:$O$104,$A40,FALSE)</f>
        <v>総務費</v>
      </c>
      <c r="AD39" t="str">
        <f>HLOOKUP(AD40,$K40:$O$104,$A40,FALSE)</f>
        <v>教育費</v>
      </c>
      <c r="AE39" t="str">
        <f>HLOOKUP(AE40,$K40:$O$104,$A40,FALSE)</f>
        <v>土木費</v>
      </c>
      <c r="AF39" t="str">
        <f>HLOOKUP(AF40,$K40:$O$104,$A40,FALSE)</f>
        <v>公債費</v>
      </c>
      <c r="AG39" t="s">
        <v>407</v>
      </c>
      <c r="AI39" t="s">
        <v>44</v>
      </c>
      <c r="AJ39" s="601"/>
      <c r="AK39" s="601"/>
    </row>
    <row r="40" spans="1:37" ht="65.099999999999994" customHeight="1">
      <c r="A40">
        <v>65</v>
      </c>
      <c r="B40" s="29" t="s">
        <v>44</v>
      </c>
      <c r="C40" s="30" t="s">
        <v>45</v>
      </c>
      <c r="D40" s="85">
        <f>グラフデータ!AD24</f>
        <v>37.79</v>
      </c>
      <c r="E40" s="86">
        <f>グラフデータ!AE24</f>
        <v>2.79</v>
      </c>
      <c r="F40" s="86">
        <f>グラフデータ!AF24</f>
        <v>0.86</v>
      </c>
      <c r="G40" s="86">
        <f>グラフデータ!AG24</f>
        <v>2.39</v>
      </c>
      <c r="H40" s="86">
        <f>グラフデータ!AH24</f>
        <v>2.12</v>
      </c>
      <c r="I40" s="87">
        <f>グラフデータ!AI24</f>
        <v>3.33</v>
      </c>
      <c r="J40" s="88">
        <f>グラフデータ!AJ24</f>
        <v>49.28</v>
      </c>
      <c r="K40" s="84">
        <f>グラフデータ!DF25</f>
        <v>11.528919999999999</v>
      </c>
      <c r="L40" s="81">
        <f>グラフデータ!DG25</f>
        <v>5.4312199999999997</v>
      </c>
      <c r="M40" s="81">
        <f>グラフデータ!DH25</f>
        <v>4.6761100000000004</v>
      </c>
      <c r="N40" s="84">
        <f>グラフデータ!DI25</f>
        <v>5.2936300000000003</v>
      </c>
      <c r="O40" s="81">
        <f>グラフデータ!DJ25</f>
        <v>3.26654</v>
      </c>
      <c r="P40" s="82">
        <f>グラフデータ!DK25</f>
        <v>11.4177</v>
      </c>
      <c r="Q40" s="89">
        <f>グラフデータ!DL25</f>
        <v>41.61412</v>
      </c>
      <c r="R40" s="316"/>
      <c r="S40" t="s">
        <v>44</v>
      </c>
      <c r="T40" s="331">
        <f t="shared" ref="T40" si="62">LARGE($D40:$H40,T$6)</f>
        <v>37.79</v>
      </c>
      <c r="U40" s="331">
        <f t="shared" si="34"/>
        <v>2.79</v>
      </c>
      <c r="V40" s="331">
        <f t="shared" si="34"/>
        <v>2.39</v>
      </c>
      <c r="W40" s="331">
        <f t="shared" si="34"/>
        <v>2.12</v>
      </c>
      <c r="X40" s="331">
        <f t="shared" si="34"/>
        <v>0.86</v>
      </c>
      <c r="Y40" s="331">
        <f t="shared" ref="Y40" si="63">I40</f>
        <v>3.33</v>
      </c>
      <c r="AA40" t="s">
        <v>44</v>
      </c>
      <c r="AB40" s="331">
        <f t="shared" ref="AB40" si="64">LARGE($K40:$O40,AB$6)</f>
        <v>11.528919999999999</v>
      </c>
      <c r="AC40" s="331">
        <f t="shared" si="32"/>
        <v>5.4312199999999997</v>
      </c>
      <c r="AD40" s="331">
        <f t="shared" si="32"/>
        <v>5.2936300000000003</v>
      </c>
      <c r="AE40" s="331">
        <f t="shared" si="32"/>
        <v>4.6761100000000004</v>
      </c>
      <c r="AF40" s="331">
        <f t="shared" si="32"/>
        <v>3.26654</v>
      </c>
      <c r="AG40" s="334">
        <f t="shared" ref="AG40" si="65">P40</f>
        <v>11.4177</v>
      </c>
      <c r="AJ40" s="601"/>
      <c r="AK40" s="601"/>
    </row>
    <row r="41" spans="1:37" ht="65.099999999999994" customHeight="1">
      <c r="A41">
        <v>64</v>
      </c>
      <c r="B41" s="29"/>
      <c r="C41" s="30"/>
      <c r="D41" s="85"/>
      <c r="E41" s="86"/>
      <c r="F41" s="86"/>
      <c r="G41" s="86"/>
      <c r="H41" s="86"/>
      <c r="I41" s="87"/>
      <c r="J41" s="88"/>
      <c r="K41" s="84"/>
      <c r="L41" s="81"/>
      <c r="M41" s="81"/>
      <c r="N41" s="84"/>
      <c r="O41" s="81"/>
      <c r="P41" s="82"/>
      <c r="Q41" s="89"/>
      <c r="R41" s="316"/>
      <c r="T41" t="str">
        <f>HLOOKUP(T42,$D42:$I$104,$A42,FALSE)</f>
        <v>農地</v>
      </c>
      <c r="U41" t="str">
        <f>HLOOKUP(U42,$D42:$I$104,$A42,FALSE)</f>
        <v>宅地</v>
      </c>
      <c r="V41" t="str">
        <f>HLOOKUP(V42,$D42:$I$104,$A42,FALSE)</f>
        <v>道路</v>
      </c>
      <c r="W41" s="346" t="s">
        <v>408</v>
      </c>
      <c r="X41" t="str">
        <f>HLOOKUP(X42,$D42:$I$104,$A42,FALSE)</f>
        <v>森林</v>
      </c>
      <c r="Y41" t="s">
        <v>407</v>
      </c>
      <c r="AB41" t="str">
        <f>HLOOKUP(AB42,$K42:$O$104,$A42,FALSE)</f>
        <v>民生費</v>
      </c>
      <c r="AC41" t="str">
        <f>HLOOKUP(AC42,$K42:$O$104,$A42,FALSE)</f>
        <v>総務費</v>
      </c>
      <c r="AD41" t="str">
        <f>HLOOKUP(AD42,$K42:$O$104,$A42,FALSE)</f>
        <v>土木費</v>
      </c>
      <c r="AE41" t="str">
        <f>HLOOKUP(AE42,$K42:$O$104,$A42,FALSE)</f>
        <v>教育費</v>
      </c>
      <c r="AF41" t="str">
        <f>HLOOKUP(AF42,$K42:$O$104,$A42,FALSE)</f>
        <v>公債費</v>
      </c>
      <c r="AG41" t="s">
        <v>407</v>
      </c>
      <c r="AI41" t="s">
        <v>46</v>
      </c>
      <c r="AJ41" s="601"/>
      <c r="AK41" s="601"/>
    </row>
    <row r="42" spans="1:37" ht="65.099999999999994" customHeight="1">
      <c r="A42">
        <v>63</v>
      </c>
      <c r="B42" s="22" t="s">
        <v>46</v>
      </c>
      <c r="C42" s="23" t="s">
        <v>47</v>
      </c>
      <c r="D42" s="85">
        <f>グラフデータ!AD25</f>
        <v>0</v>
      </c>
      <c r="E42" s="86">
        <f>グラフデータ!AE25</f>
        <v>8.2799999999999994</v>
      </c>
      <c r="F42" s="86">
        <f>グラフデータ!AF25</f>
        <v>2.67</v>
      </c>
      <c r="G42" s="86">
        <f>グラフデータ!AG25</f>
        <v>4.8099999999999996</v>
      </c>
      <c r="H42" s="86">
        <f>グラフデータ!AH25</f>
        <v>2.71</v>
      </c>
      <c r="I42" s="87">
        <f>グラフデータ!AI25</f>
        <v>0.3</v>
      </c>
      <c r="J42" s="88">
        <f>グラフデータ!AJ25</f>
        <v>18.77</v>
      </c>
      <c r="K42" s="84">
        <f>グラフデータ!DF26</f>
        <v>26.82668</v>
      </c>
      <c r="L42" s="81">
        <f>グラフデータ!DG26</f>
        <v>12.173069999999999</v>
      </c>
      <c r="M42" s="81">
        <f>グラフデータ!DH26</f>
        <v>9.4013299999999997</v>
      </c>
      <c r="N42" s="84">
        <f>グラフデータ!DI26</f>
        <v>8.0624699999999994</v>
      </c>
      <c r="O42" s="81">
        <f>グラフデータ!DJ26</f>
        <v>4.8071400000000004</v>
      </c>
      <c r="P42" s="82">
        <f>グラフデータ!DK26</f>
        <v>12.24</v>
      </c>
      <c r="Q42" s="89">
        <f>グラフデータ!DL26</f>
        <v>73.510689999999997</v>
      </c>
      <c r="R42" s="316"/>
      <c r="S42" t="s">
        <v>46</v>
      </c>
      <c r="T42" s="331">
        <f t="shared" ref="T42" si="66">LARGE($D42:$H42,T$6)</f>
        <v>8.2799999999999994</v>
      </c>
      <c r="U42" s="331">
        <f t="shared" si="34"/>
        <v>4.8099999999999996</v>
      </c>
      <c r="V42" s="331">
        <f t="shared" si="34"/>
        <v>2.71</v>
      </c>
      <c r="W42" s="331">
        <f t="shared" si="34"/>
        <v>2.67</v>
      </c>
      <c r="X42" s="331">
        <f t="shared" si="34"/>
        <v>0</v>
      </c>
      <c r="Y42" s="331">
        <f t="shared" ref="Y42" si="67">I42</f>
        <v>0.3</v>
      </c>
      <c r="AA42" t="s">
        <v>46</v>
      </c>
      <c r="AB42" s="331">
        <f t="shared" ref="AB42" si="68">LARGE($K42:$O42,AB$6)</f>
        <v>26.82668</v>
      </c>
      <c r="AC42" s="331">
        <f t="shared" si="32"/>
        <v>12.173069999999999</v>
      </c>
      <c r="AD42" s="331">
        <f t="shared" si="32"/>
        <v>9.4013299999999997</v>
      </c>
      <c r="AE42" s="331">
        <f t="shared" si="32"/>
        <v>8.0624699999999994</v>
      </c>
      <c r="AF42" s="331">
        <f t="shared" si="32"/>
        <v>4.8071400000000004</v>
      </c>
      <c r="AG42" s="334">
        <f t="shared" ref="AG42" si="69">P42</f>
        <v>12.24</v>
      </c>
      <c r="AJ42" s="601"/>
      <c r="AK42" s="601"/>
    </row>
    <row r="43" spans="1:37" ht="65.099999999999994" customHeight="1">
      <c r="A43">
        <v>62</v>
      </c>
      <c r="B43" s="22"/>
      <c r="C43" s="23"/>
      <c r="D43" s="85"/>
      <c r="E43" s="86"/>
      <c r="F43" s="86"/>
      <c r="G43" s="86"/>
      <c r="H43" s="86"/>
      <c r="I43" s="87"/>
      <c r="J43" s="88"/>
      <c r="K43" s="84"/>
      <c r="L43" s="81"/>
      <c r="M43" s="81"/>
      <c r="N43" s="84"/>
      <c r="O43" s="81"/>
      <c r="P43" s="82"/>
      <c r="Q43" s="89"/>
      <c r="R43" s="316"/>
      <c r="T43" t="str">
        <f>HLOOKUP(T44,$D44:$I$104,$A44,FALSE)</f>
        <v>農地</v>
      </c>
      <c r="U43" t="str">
        <f>HLOOKUP(U44,$D44:$I$104,$A44,FALSE)</f>
        <v>水面・河川・水路</v>
      </c>
      <c r="V43" t="str">
        <f>HLOOKUP(V44,$D44:$I$104,$A44,FALSE)</f>
        <v>宅地</v>
      </c>
      <c r="W43" t="str">
        <f>HLOOKUP(W44,$D44:$I$104,$A44,FALSE)</f>
        <v>道路</v>
      </c>
      <c r="X43" t="str">
        <f>HLOOKUP(X44,$D44:$I$104,$A44,FALSE)</f>
        <v>森林</v>
      </c>
      <c r="Y43" t="s">
        <v>407</v>
      </c>
      <c r="AB43" t="str">
        <f>HLOOKUP(AB44,$K44:$O$104,$A44,FALSE)</f>
        <v>民生費</v>
      </c>
      <c r="AC43" t="str">
        <f>HLOOKUP(AC44,$K44:$O$104,$A44,FALSE)</f>
        <v>教育費</v>
      </c>
      <c r="AD43" t="str">
        <f>HLOOKUP(AD44,$K44:$O$104,$A44,FALSE)</f>
        <v>土木費</v>
      </c>
      <c r="AE43" t="str">
        <f>HLOOKUP(AE44,$K44:$O$104,$A44,FALSE)</f>
        <v>総務費</v>
      </c>
      <c r="AF43" t="str">
        <f>HLOOKUP(AF44,$K44:$O$104,$A44,FALSE)</f>
        <v>公債費</v>
      </c>
      <c r="AG43" t="s">
        <v>407</v>
      </c>
      <c r="AI43" t="s">
        <v>48</v>
      </c>
      <c r="AJ43" s="601"/>
      <c r="AK43" s="601"/>
    </row>
    <row r="44" spans="1:37" ht="65.099999999999994" customHeight="1">
      <c r="A44">
        <v>61</v>
      </c>
      <c r="B44" s="22" t="s">
        <v>48</v>
      </c>
      <c r="C44" s="23" t="s">
        <v>49</v>
      </c>
      <c r="D44" s="85">
        <f>グラフデータ!AD26</f>
        <v>0</v>
      </c>
      <c r="E44" s="86">
        <f>グラフデータ!AE26</f>
        <v>10.9</v>
      </c>
      <c r="F44" s="86">
        <f>グラフデータ!AF26</f>
        <v>3.93</v>
      </c>
      <c r="G44" s="86">
        <f>グラフデータ!AG26</f>
        <v>2.92</v>
      </c>
      <c r="H44" s="86">
        <f>グラフデータ!AH26</f>
        <v>2.4300000000000002</v>
      </c>
      <c r="I44" s="87">
        <f>グラフデータ!AI26</f>
        <v>2.15</v>
      </c>
      <c r="J44" s="88">
        <f>グラフデータ!AJ26</f>
        <v>22.33</v>
      </c>
      <c r="K44" s="84">
        <f>グラフデータ!DF27</f>
        <v>12.861700000000001</v>
      </c>
      <c r="L44" s="81">
        <f>グラフデータ!DG27</f>
        <v>5.8059500000000002</v>
      </c>
      <c r="M44" s="81">
        <f>グラフデータ!DH27</f>
        <v>6.3042299999999996</v>
      </c>
      <c r="N44" s="84">
        <f>グラフデータ!DI27</f>
        <v>7.1405700000000003</v>
      </c>
      <c r="O44" s="81">
        <f>グラフデータ!DJ27</f>
        <v>3.0985</v>
      </c>
      <c r="P44" s="82">
        <f>グラフデータ!DK27</f>
        <v>10.94167</v>
      </c>
      <c r="Q44" s="89">
        <f>グラフデータ!DL27</f>
        <v>46.152619999999999</v>
      </c>
      <c r="R44" s="316"/>
      <c r="S44" t="s">
        <v>48</v>
      </c>
      <c r="T44" s="331">
        <f t="shared" ref="T44" si="70">LARGE($D44:$H44,T$6)</f>
        <v>10.9</v>
      </c>
      <c r="U44" s="331">
        <f t="shared" si="34"/>
        <v>3.93</v>
      </c>
      <c r="V44" s="331">
        <f t="shared" si="34"/>
        <v>2.92</v>
      </c>
      <c r="W44" s="331">
        <f t="shared" si="34"/>
        <v>2.4300000000000002</v>
      </c>
      <c r="X44" s="331">
        <f t="shared" si="34"/>
        <v>0</v>
      </c>
      <c r="Y44" s="331">
        <f t="shared" ref="Y44" si="71">I44</f>
        <v>2.15</v>
      </c>
      <c r="AA44" t="s">
        <v>48</v>
      </c>
      <c r="AB44" s="331">
        <f t="shared" ref="AB44" si="72">LARGE($K44:$O44,AB$6)</f>
        <v>12.861700000000001</v>
      </c>
      <c r="AC44" s="331">
        <f t="shared" si="32"/>
        <v>7.1405700000000003</v>
      </c>
      <c r="AD44" s="331">
        <f t="shared" si="32"/>
        <v>6.3042299999999996</v>
      </c>
      <c r="AE44" s="331">
        <f t="shared" si="32"/>
        <v>5.8059500000000002</v>
      </c>
      <c r="AF44" s="331">
        <f t="shared" si="32"/>
        <v>3.0985</v>
      </c>
      <c r="AG44" s="334">
        <f t="shared" ref="AG44" si="73">P44</f>
        <v>10.94167</v>
      </c>
      <c r="AJ44" s="601"/>
      <c r="AK44" s="601"/>
    </row>
    <row r="45" spans="1:37" ht="65.099999999999994" customHeight="1">
      <c r="A45">
        <v>60</v>
      </c>
      <c r="B45" s="22"/>
      <c r="C45" s="23"/>
      <c r="D45" s="85"/>
      <c r="E45" s="86"/>
      <c r="F45" s="86"/>
      <c r="G45" s="86"/>
      <c r="H45" s="86"/>
      <c r="I45" s="87"/>
      <c r="J45" s="88"/>
      <c r="K45" s="84"/>
      <c r="L45" s="81"/>
      <c r="M45" s="81"/>
      <c r="N45" s="84"/>
      <c r="O45" s="81"/>
      <c r="P45" s="82"/>
      <c r="Q45" s="89"/>
      <c r="R45" s="316"/>
      <c r="T45" t="str">
        <f>HLOOKUP(T46,$D46:$I$104,$A46,FALSE)</f>
        <v>農地</v>
      </c>
      <c r="U45" t="str">
        <f>HLOOKUP(U46,$D46:$I$104,$A46,FALSE)</f>
        <v>宅地</v>
      </c>
      <c r="V45" t="str">
        <f>HLOOKUP(V46,$D46:$I$104,$A46,FALSE)</f>
        <v>水面・河川・水路</v>
      </c>
      <c r="W45" t="str">
        <f>HLOOKUP(W46,$D46:$I$104,$A46,FALSE)</f>
        <v>道路</v>
      </c>
      <c r="X45" t="str">
        <f>HLOOKUP(X46,$D46:$I$104,$A46,FALSE)</f>
        <v>森林</v>
      </c>
      <c r="Y45" t="s">
        <v>407</v>
      </c>
      <c r="AB45" t="str">
        <f>HLOOKUP(AB46,$K46:$O$104,$A46,FALSE)</f>
        <v>民生費</v>
      </c>
      <c r="AC45" t="str">
        <f>HLOOKUP(AC46,$K46:$O$104,$A46,FALSE)</f>
        <v>総務費</v>
      </c>
      <c r="AD45" t="str">
        <f>HLOOKUP(AD46,$K46:$O$104,$A46,FALSE)</f>
        <v>教育費</v>
      </c>
      <c r="AE45" t="str">
        <f>HLOOKUP(AE46,$K46:$O$104,$A46,FALSE)</f>
        <v>土木費</v>
      </c>
      <c r="AF45" t="str">
        <f>HLOOKUP(AF46,$K46:$O$104,$A46,FALSE)</f>
        <v>公債費</v>
      </c>
      <c r="AG45" t="s">
        <v>407</v>
      </c>
      <c r="AI45" t="s">
        <v>50</v>
      </c>
      <c r="AJ45" s="601"/>
      <c r="AK45" s="601"/>
    </row>
    <row r="46" spans="1:37" ht="65.099999999999994" customHeight="1">
      <c r="A46">
        <v>59</v>
      </c>
      <c r="B46" s="22" t="s">
        <v>50</v>
      </c>
      <c r="C46" s="23" t="s">
        <v>51</v>
      </c>
      <c r="D46" s="85">
        <f>グラフデータ!AD27</f>
        <v>0</v>
      </c>
      <c r="E46" s="86">
        <f>グラフデータ!AE27</f>
        <v>7.63</v>
      </c>
      <c r="F46" s="86">
        <f>グラフデータ!AF27</f>
        <v>3.77</v>
      </c>
      <c r="G46" s="86">
        <f>グラフデータ!AG27</f>
        <v>3.92</v>
      </c>
      <c r="H46" s="86">
        <f>グラフデータ!AH27</f>
        <v>2.27</v>
      </c>
      <c r="I46" s="87">
        <f>グラフデータ!AI27</f>
        <v>0.56999999999999995</v>
      </c>
      <c r="J46" s="88">
        <f>グラフデータ!AJ27</f>
        <v>18.16</v>
      </c>
      <c r="K46" s="84">
        <f>グラフデータ!DF28</f>
        <v>20.663209999999999</v>
      </c>
      <c r="L46" s="81">
        <f>グラフデータ!DG28</f>
        <v>15.789720000000001</v>
      </c>
      <c r="M46" s="81">
        <f>グラフデータ!DH28</f>
        <v>6.6978299999999997</v>
      </c>
      <c r="N46" s="84">
        <f>グラフデータ!DI28</f>
        <v>7.5122400000000003</v>
      </c>
      <c r="O46" s="81">
        <f>グラフデータ!DJ28</f>
        <v>6.5615100000000002</v>
      </c>
      <c r="P46" s="82">
        <f>グラフデータ!DK28</f>
        <v>13.507630000000001</v>
      </c>
      <c r="Q46" s="89">
        <f>グラフデータ!DL28</f>
        <v>70.732140000000001</v>
      </c>
      <c r="R46" s="316"/>
      <c r="S46" t="s">
        <v>50</v>
      </c>
      <c r="T46" s="331">
        <f t="shared" ref="T46" si="74">LARGE($D46:$H46,T$6)</f>
        <v>7.63</v>
      </c>
      <c r="U46" s="331">
        <f t="shared" si="34"/>
        <v>3.92</v>
      </c>
      <c r="V46" s="331">
        <f t="shared" si="34"/>
        <v>3.77</v>
      </c>
      <c r="W46" s="331">
        <f t="shared" si="34"/>
        <v>2.27</v>
      </c>
      <c r="X46" s="331">
        <f t="shared" si="34"/>
        <v>0</v>
      </c>
      <c r="Y46" s="331">
        <f t="shared" ref="Y46" si="75">I46</f>
        <v>0.56999999999999995</v>
      </c>
      <c r="AA46" t="s">
        <v>50</v>
      </c>
      <c r="AB46" s="331">
        <f t="shared" ref="AB46" si="76">LARGE($K46:$O46,AB$6)</f>
        <v>20.663209999999999</v>
      </c>
      <c r="AC46" s="331">
        <f t="shared" si="32"/>
        <v>15.789720000000001</v>
      </c>
      <c r="AD46" s="331">
        <f t="shared" si="32"/>
        <v>7.5122400000000003</v>
      </c>
      <c r="AE46" s="331">
        <f t="shared" si="32"/>
        <v>6.6978299999999997</v>
      </c>
      <c r="AF46" s="331">
        <f t="shared" si="32"/>
        <v>6.5615100000000002</v>
      </c>
      <c r="AG46" s="334">
        <f t="shared" ref="AG46" si="77">P46</f>
        <v>13.507630000000001</v>
      </c>
      <c r="AJ46" s="601"/>
      <c r="AK46" s="601"/>
    </row>
    <row r="47" spans="1:37" ht="65.099999999999994" customHeight="1">
      <c r="A47">
        <v>58</v>
      </c>
      <c r="B47" s="22"/>
      <c r="C47" s="23"/>
      <c r="D47" s="85"/>
      <c r="E47" s="86"/>
      <c r="F47" s="86"/>
      <c r="G47" s="86"/>
      <c r="H47" s="86"/>
      <c r="I47" s="87"/>
      <c r="J47" s="88"/>
      <c r="K47" s="84"/>
      <c r="L47" s="81"/>
      <c r="M47" s="81"/>
      <c r="N47" s="84"/>
      <c r="O47" s="81"/>
      <c r="P47" s="82"/>
      <c r="Q47" s="89"/>
      <c r="R47" s="316"/>
      <c r="T47" t="str">
        <f>HLOOKUP(T48,$D48:$I$104,$A48,FALSE)</f>
        <v>森林</v>
      </c>
      <c r="U47" t="str">
        <f>HLOOKUP(U48,$D48:$I$104,$A48,FALSE)</f>
        <v>水面・河川・水路</v>
      </c>
      <c r="V47" t="str">
        <f>HLOOKUP(V48,$D48:$I$104,$A48,FALSE)</f>
        <v>農地</v>
      </c>
      <c r="W47" t="str">
        <f>HLOOKUP(W48,$D48:$I$104,$A48,FALSE)</f>
        <v>道路</v>
      </c>
      <c r="X47" t="str">
        <f>HLOOKUP(X48,$D48:$I$104,$A48,FALSE)</f>
        <v>宅地</v>
      </c>
      <c r="Y47" t="s">
        <v>407</v>
      </c>
      <c r="AB47" t="str">
        <f>HLOOKUP(AB48,$K48:$O$104,$A48,FALSE)</f>
        <v>民生費</v>
      </c>
      <c r="AC47" t="str">
        <f>HLOOKUP(AC48,$K48:$O$104,$A48,FALSE)</f>
        <v>総務費</v>
      </c>
      <c r="AD47" t="str">
        <f>HLOOKUP(AD48,$K48:$O$104,$A48,FALSE)</f>
        <v>公債費</v>
      </c>
      <c r="AE47" t="str">
        <f>HLOOKUP(AE48,$K48:$O$104,$A48,FALSE)</f>
        <v>教育費</v>
      </c>
      <c r="AF47" t="str">
        <f>HLOOKUP(AF48,$K48:$O$104,$A48,FALSE)</f>
        <v>土木費</v>
      </c>
      <c r="AG47" t="s">
        <v>407</v>
      </c>
      <c r="AI47" t="s">
        <v>52</v>
      </c>
      <c r="AJ47" s="601"/>
      <c r="AK47" s="601"/>
    </row>
    <row r="48" spans="1:37" ht="65.099999999999994" customHeight="1">
      <c r="A48">
        <v>57</v>
      </c>
      <c r="B48" s="22" t="s">
        <v>52</v>
      </c>
      <c r="C48" s="23" t="s">
        <v>53</v>
      </c>
      <c r="D48" s="85">
        <f>グラフデータ!AD28</f>
        <v>731.74</v>
      </c>
      <c r="E48" s="86">
        <f>グラフデータ!AE28</f>
        <v>16.920000000000002</v>
      </c>
      <c r="F48" s="86">
        <f>グラフデータ!AF28</f>
        <v>22.74</v>
      </c>
      <c r="G48" s="86">
        <f>グラフデータ!AG28</f>
        <v>6.65</v>
      </c>
      <c r="H48" s="86">
        <f>グラフデータ!AH28</f>
        <v>9.11</v>
      </c>
      <c r="I48" s="87">
        <f>グラフデータ!AI28</f>
        <v>16.27</v>
      </c>
      <c r="J48" s="88">
        <f>グラフデータ!AJ28</f>
        <v>803.43</v>
      </c>
      <c r="K48" s="84">
        <f>グラフデータ!DF29</f>
        <v>32.728470000000002</v>
      </c>
      <c r="L48" s="81">
        <f>グラフデータ!DG29</f>
        <v>27.323619999999998</v>
      </c>
      <c r="M48" s="81">
        <f>グラフデータ!DH29</f>
        <v>11.4023</v>
      </c>
      <c r="N48" s="84">
        <f>グラフデータ!DI29</f>
        <v>11.73969</v>
      </c>
      <c r="O48" s="81">
        <f>グラフデータ!DJ29</f>
        <v>15.9376</v>
      </c>
      <c r="P48" s="82">
        <f>グラフデータ!DK29</f>
        <v>45.766019999999997</v>
      </c>
      <c r="Q48" s="89">
        <f>グラフデータ!DL29</f>
        <v>144.89769999999999</v>
      </c>
      <c r="R48" s="316"/>
      <c r="S48" t="s">
        <v>52</v>
      </c>
      <c r="T48" s="331">
        <f t="shared" ref="T48" si="78">LARGE($D48:$H48,T$6)</f>
        <v>731.74</v>
      </c>
      <c r="U48" s="331">
        <f t="shared" si="34"/>
        <v>22.74</v>
      </c>
      <c r="V48" s="331">
        <f t="shared" si="34"/>
        <v>16.920000000000002</v>
      </c>
      <c r="W48" s="331">
        <f t="shared" si="34"/>
        <v>9.11</v>
      </c>
      <c r="X48" s="331">
        <f t="shared" si="34"/>
        <v>6.65</v>
      </c>
      <c r="Y48" s="331">
        <f t="shared" ref="Y48" si="79">I48</f>
        <v>16.27</v>
      </c>
      <c r="AA48" t="s">
        <v>52</v>
      </c>
      <c r="AB48" s="331">
        <f t="shared" ref="AB48" si="80">LARGE($K48:$O48,AB$6)</f>
        <v>32.728470000000002</v>
      </c>
      <c r="AC48" s="331">
        <f t="shared" si="32"/>
        <v>27.323619999999998</v>
      </c>
      <c r="AD48" s="331">
        <f t="shared" si="32"/>
        <v>15.9376</v>
      </c>
      <c r="AE48" s="331">
        <f t="shared" si="32"/>
        <v>11.73969</v>
      </c>
      <c r="AF48" s="331">
        <f t="shared" si="32"/>
        <v>11.4023</v>
      </c>
      <c r="AG48" s="334">
        <f t="shared" ref="AG48" si="81">P48</f>
        <v>45.766019999999997</v>
      </c>
      <c r="AJ48" s="601"/>
      <c r="AK48" s="601"/>
    </row>
    <row r="49" spans="1:37" ht="65.099999999999994" customHeight="1">
      <c r="A49">
        <v>56</v>
      </c>
      <c r="B49" s="22"/>
      <c r="C49" s="23"/>
      <c r="D49" s="85"/>
      <c r="E49" s="86"/>
      <c r="F49" s="86"/>
      <c r="G49" s="86"/>
      <c r="H49" s="86"/>
      <c r="I49" s="87"/>
      <c r="J49" s="88"/>
      <c r="K49" s="84"/>
      <c r="L49" s="81"/>
      <c r="M49" s="81"/>
      <c r="N49" s="84"/>
      <c r="O49" s="81"/>
      <c r="P49" s="82"/>
      <c r="Q49" s="89"/>
      <c r="R49" s="316"/>
      <c r="T49" t="str">
        <f>HLOOKUP(T50,$D50:$I$104,$A50,FALSE)</f>
        <v>農地</v>
      </c>
      <c r="U49" t="str">
        <f>HLOOKUP(U50,$D50:$I$104,$A50,FALSE)</f>
        <v>森林</v>
      </c>
      <c r="V49" t="str">
        <f>HLOOKUP(V50,$D50:$I$104,$A50,FALSE)</f>
        <v>宅地</v>
      </c>
      <c r="W49" t="str">
        <f>HLOOKUP(W50,$D50:$I$104,$A50,FALSE)</f>
        <v>水面・河川・水路</v>
      </c>
      <c r="X49" t="str">
        <f>HLOOKUP(X50,$D50:$I$104,$A50,FALSE)</f>
        <v>道路</v>
      </c>
      <c r="Y49" t="s">
        <v>407</v>
      </c>
      <c r="AB49" t="str">
        <f>HLOOKUP(AB50,$K50:$O$104,$A50,FALSE)</f>
        <v>民生費</v>
      </c>
      <c r="AC49" t="str">
        <f>HLOOKUP(AC50,$K50:$O$104,$A50,FALSE)</f>
        <v>教育費</v>
      </c>
      <c r="AD49" t="str">
        <f>HLOOKUP(AD50,$K50:$O$104,$A50,FALSE)</f>
        <v>総務費</v>
      </c>
      <c r="AE49" t="str">
        <f>HLOOKUP(AE50,$K50:$O$104,$A50,FALSE)</f>
        <v>公債費</v>
      </c>
      <c r="AF49" t="str">
        <f>HLOOKUP(AF50,$K50:$O$104,$A50,FALSE)</f>
        <v>土木費</v>
      </c>
      <c r="AG49" t="s">
        <v>407</v>
      </c>
      <c r="AI49" t="s">
        <v>54</v>
      </c>
      <c r="AJ49" s="601"/>
      <c r="AK49" s="601"/>
    </row>
    <row r="50" spans="1:37" ht="65.099999999999994" customHeight="1">
      <c r="A50">
        <v>55</v>
      </c>
      <c r="B50" s="22" t="s">
        <v>54</v>
      </c>
      <c r="C50" s="23" t="s">
        <v>55</v>
      </c>
      <c r="D50" s="85">
        <f>グラフデータ!AD29</f>
        <v>5.5</v>
      </c>
      <c r="E50" s="86">
        <f>グラフデータ!AE29</f>
        <v>11.39</v>
      </c>
      <c r="F50" s="86">
        <f>グラフデータ!AF29</f>
        <v>4.24</v>
      </c>
      <c r="G50" s="86">
        <f>グラフデータ!AG29</f>
        <v>5.44</v>
      </c>
      <c r="H50" s="86">
        <f>グラフデータ!AH29</f>
        <v>3.65</v>
      </c>
      <c r="I50" s="87">
        <f>グラフデータ!AI29</f>
        <v>3.98</v>
      </c>
      <c r="J50" s="88">
        <f>グラフデータ!AJ29</f>
        <v>34.200000000000003</v>
      </c>
      <c r="K50" s="84">
        <f>グラフデータ!DF30</f>
        <v>30.919560000000001</v>
      </c>
      <c r="L50" s="81">
        <f>グラフデータ!DG30</f>
        <v>12.07568</v>
      </c>
      <c r="M50" s="81">
        <f>グラフデータ!DH30</f>
        <v>5.1301899999999998</v>
      </c>
      <c r="N50" s="84">
        <f>グラフデータ!DI30</f>
        <v>14.856299999999999</v>
      </c>
      <c r="O50" s="81">
        <f>グラフデータ!DJ30</f>
        <v>6.8839399999999999</v>
      </c>
      <c r="P50" s="82">
        <f>グラフデータ!DK30</f>
        <v>18.20561</v>
      </c>
      <c r="Q50" s="89">
        <f>グラフデータ!DL30</f>
        <v>88.071280000000002</v>
      </c>
      <c r="R50" s="316"/>
      <c r="S50" t="s">
        <v>54</v>
      </c>
      <c r="T50" s="331">
        <f t="shared" ref="T50" si="82">LARGE($D50:$H50,T$6)</f>
        <v>11.39</v>
      </c>
      <c r="U50" s="331">
        <f t="shared" si="34"/>
        <v>5.5</v>
      </c>
      <c r="V50" s="331">
        <f t="shared" si="34"/>
        <v>5.44</v>
      </c>
      <c r="W50" s="331">
        <f t="shared" si="34"/>
        <v>4.24</v>
      </c>
      <c r="X50" s="331">
        <f t="shared" si="34"/>
        <v>3.65</v>
      </c>
      <c r="Y50" s="331">
        <f t="shared" ref="Y50" si="83">I50</f>
        <v>3.98</v>
      </c>
      <c r="AA50" t="s">
        <v>54</v>
      </c>
      <c r="AB50" s="331">
        <f t="shared" ref="AB50" si="84">LARGE($K50:$O50,AB$6)</f>
        <v>30.919560000000001</v>
      </c>
      <c r="AC50" s="331">
        <f t="shared" si="32"/>
        <v>14.856299999999999</v>
      </c>
      <c r="AD50" s="331">
        <f t="shared" si="32"/>
        <v>12.07568</v>
      </c>
      <c r="AE50" s="331">
        <f t="shared" si="32"/>
        <v>6.8839399999999999</v>
      </c>
      <c r="AF50" s="331">
        <f t="shared" si="32"/>
        <v>5.1301899999999998</v>
      </c>
      <c r="AG50" s="334">
        <f t="shared" ref="AG50" si="85">P50</f>
        <v>18.20561</v>
      </c>
      <c r="AJ50" s="601"/>
      <c r="AK50" s="601"/>
    </row>
    <row r="51" spans="1:37" ht="65.099999999999994" customHeight="1">
      <c r="A51">
        <v>54</v>
      </c>
      <c r="B51" s="22"/>
      <c r="C51" s="23"/>
      <c r="D51" s="85"/>
      <c r="E51" s="86"/>
      <c r="F51" s="86"/>
      <c r="G51" s="86"/>
      <c r="H51" s="86"/>
      <c r="I51" s="87"/>
      <c r="J51" s="88"/>
      <c r="K51" s="84"/>
      <c r="L51" s="81"/>
      <c r="M51" s="81"/>
      <c r="N51" s="84"/>
      <c r="O51" s="81"/>
      <c r="P51" s="82"/>
      <c r="Q51" s="89"/>
      <c r="R51" s="316"/>
      <c r="T51" t="str">
        <f>HLOOKUP(T52,$D52:$I$104,$A52,FALSE)</f>
        <v>森林</v>
      </c>
      <c r="U51" t="str">
        <f>HLOOKUP(U52,$D52:$I$104,$A52,FALSE)</f>
        <v>農地</v>
      </c>
      <c r="V51" t="str">
        <f>HLOOKUP(V52,$D52:$I$104,$A52,FALSE)</f>
        <v>宅地</v>
      </c>
      <c r="W51" t="str">
        <f>HLOOKUP(W52,$D52:$I$104,$A52,FALSE)</f>
        <v>道路</v>
      </c>
      <c r="X51" t="str">
        <f>HLOOKUP(X52,$D52:$I$104,$A52,FALSE)</f>
        <v>水面・河川・水路</v>
      </c>
      <c r="Y51" t="s">
        <v>407</v>
      </c>
      <c r="AB51" t="str">
        <f>HLOOKUP(AB52,$K52:$O$104,$A52,FALSE)</f>
        <v>民生費</v>
      </c>
      <c r="AC51" t="str">
        <f>HLOOKUP(AC52,$K52:$O$104,$A52,FALSE)</f>
        <v>総務費</v>
      </c>
      <c r="AD51" t="str">
        <f>HLOOKUP(AD52,$K52:$O$104,$A52,FALSE)</f>
        <v>教育費</v>
      </c>
      <c r="AE51" t="str">
        <f>HLOOKUP(AE52,$K52:$O$104,$A52,FALSE)</f>
        <v>土木費</v>
      </c>
      <c r="AF51" t="str">
        <f>HLOOKUP(AF52,$K52:$O$104,$A52,FALSE)</f>
        <v>公債費</v>
      </c>
      <c r="AG51" t="s">
        <v>407</v>
      </c>
      <c r="AI51" t="s">
        <v>56</v>
      </c>
      <c r="AJ51" s="601"/>
      <c r="AK51" s="601"/>
    </row>
    <row r="52" spans="1:37" ht="65.099999999999994" customHeight="1">
      <c r="A52">
        <v>53</v>
      </c>
      <c r="B52" s="22" t="s">
        <v>56</v>
      </c>
      <c r="C52" s="23" t="s">
        <v>57</v>
      </c>
      <c r="D52" s="85">
        <f>グラフデータ!AD30</f>
        <v>15.37</v>
      </c>
      <c r="E52" s="86">
        <f>グラフデータ!AE30</f>
        <v>9.77</v>
      </c>
      <c r="F52" s="86">
        <f>グラフデータ!AF30</f>
        <v>1.88</v>
      </c>
      <c r="G52" s="86">
        <f>グラフデータ!AG30</f>
        <v>5.65</v>
      </c>
      <c r="H52" s="86">
        <f>グラフデータ!AH30</f>
        <v>3.15</v>
      </c>
      <c r="I52" s="87">
        <f>グラフデータ!AI30</f>
        <v>2.97</v>
      </c>
      <c r="J52" s="88">
        <f>グラフデータ!AJ30</f>
        <v>38.79</v>
      </c>
      <c r="K52" s="84">
        <f>グラフデータ!DF31</f>
        <v>33.153269999999999</v>
      </c>
      <c r="L52" s="81">
        <f>グラフデータ!DG31</f>
        <v>17.49736</v>
      </c>
      <c r="M52" s="81">
        <f>グラフデータ!DH31</f>
        <v>10.18927</v>
      </c>
      <c r="N52" s="84">
        <f>グラフデータ!DI31</f>
        <v>11.78458</v>
      </c>
      <c r="O52" s="81">
        <f>グラフデータ!DJ31</f>
        <v>8.2114499999999992</v>
      </c>
      <c r="P52" s="82">
        <f>グラフデータ!DK31</f>
        <v>20.4468</v>
      </c>
      <c r="Q52" s="89">
        <f>グラフデータ!DL31</f>
        <v>101.28273</v>
      </c>
      <c r="R52" s="316"/>
      <c r="S52" t="s">
        <v>56</v>
      </c>
      <c r="T52" s="331">
        <f t="shared" ref="T52" si="86">LARGE($D52:$H52,T$6)</f>
        <v>15.37</v>
      </c>
      <c r="U52" s="331">
        <f t="shared" si="34"/>
        <v>9.77</v>
      </c>
      <c r="V52" s="331">
        <f t="shared" si="34"/>
        <v>5.65</v>
      </c>
      <c r="W52" s="331">
        <f t="shared" si="34"/>
        <v>3.15</v>
      </c>
      <c r="X52" s="331">
        <f t="shared" si="34"/>
        <v>1.88</v>
      </c>
      <c r="Y52" s="331">
        <f t="shared" ref="Y52" si="87">I52</f>
        <v>2.97</v>
      </c>
      <c r="AA52" t="s">
        <v>56</v>
      </c>
      <c r="AB52" s="331">
        <f t="shared" ref="AB52" si="88">LARGE($K52:$O52,AB$6)</f>
        <v>33.153269999999999</v>
      </c>
      <c r="AC52" s="331">
        <f t="shared" si="32"/>
        <v>17.49736</v>
      </c>
      <c r="AD52" s="331">
        <f t="shared" si="32"/>
        <v>11.78458</v>
      </c>
      <c r="AE52" s="331">
        <f t="shared" si="32"/>
        <v>10.18927</v>
      </c>
      <c r="AF52" s="331">
        <f t="shared" si="32"/>
        <v>8.2114499999999992</v>
      </c>
      <c r="AG52" s="334">
        <f t="shared" ref="AG52" si="89">P52</f>
        <v>20.4468</v>
      </c>
      <c r="AJ52" s="601"/>
      <c r="AK52" s="601"/>
    </row>
    <row r="53" spans="1:37" ht="65.099999999999994" customHeight="1">
      <c r="A53">
        <v>52</v>
      </c>
      <c r="B53" s="31"/>
      <c r="C53" s="32"/>
      <c r="D53" s="93"/>
      <c r="E53" s="94"/>
      <c r="F53" s="94"/>
      <c r="G53" s="94"/>
      <c r="H53" s="94"/>
      <c r="I53" s="95"/>
      <c r="J53" s="96"/>
      <c r="K53" s="91"/>
      <c r="L53" s="98"/>
      <c r="M53" s="98"/>
      <c r="N53" s="91"/>
      <c r="O53" s="98"/>
      <c r="P53" s="92"/>
      <c r="Q53" s="99"/>
      <c r="R53" s="316"/>
      <c r="T53" t="str">
        <f>HLOOKUP(T54,$D54:$I$104,$A54,FALSE)</f>
        <v>森林</v>
      </c>
      <c r="U53" t="str">
        <f>HLOOKUP(U54,$D54:$I$104,$A54,FALSE)</f>
        <v>農地</v>
      </c>
      <c r="V53" t="str">
        <f>HLOOKUP(V54,$D54:$I$104,$A54,FALSE)</f>
        <v>宅地</v>
      </c>
      <c r="W53" t="str">
        <f>HLOOKUP(W54,$D54:$I$104,$A54,FALSE)</f>
        <v>道路</v>
      </c>
      <c r="X53" t="str">
        <f>HLOOKUP(X54,$D54:$I$104,$A54,FALSE)</f>
        <v>水面・河川・水路</v>
      </c>
      <c r="Y53" t="s">
        <v>407</v>
      </c>
      <c r="AB53" t="str">
        <f>HLOOKUP(AB54,$K54:$O$104,$A54,FALSE)</f>
        <v>民生費</v>
      </c>
      <c r="AC53" t="str">
        <f>HLOOKUP(AC54,$K54:$O$104,$A54,FALSE)</f>
        <v>総務費</v>
      </c>
      <c r="AD53" t="str">
        <f>HLOOKUP(AD54,$K54:$O$104,$A54,FALSE)</f>
        <v>教育費</v>
      </c>
      <c r="AE53" t="str">
        <f>HLOOKUP(AE54,$K54:$O$104,$A54,FALSE)</f>
        <v>土木費</v>
      </c>
      <c r="AF53" t="str">
        <f>HLOOKUP(AF54,$K54:$O$104,$A54,FALSE)</f>
        <v>公債費</v>
      </c>
      <c r="AG53" t="s">
        <v>407</v>
      </c>
      <c r="AI53" t="s">
        <v>58</v>
      </c>
      <c r="AJ53" s="601"/>
      <c r="AK53" s="601"/>
    </row>
    <row r="54" spans="1:37" ht="65.099999999999994" customHeight="1">
      <c r="A54">
        <v>51</v>
      </c>
      <c r="B54" s="15" t="s">
        <v>58</v>
      </c>
      <c r="C54" s="16" t="s">
        <v>59</v>
      </c>
      <c r="D54" s="74">
        <f>グラフデータ!AD32</f>
        <v>1999.2200000000003</v>
      </c>
      <c r="E54" s="75">
        <f>グラフデータ!AE32</f>
        <v>105.54000000000003</v>
      </c>
      <c r="F54" s="75">
        <f>グラフデータ!AF32</f>
        <v>49.320000000000007</v>
      </c>
      <c r="G54" s="75">
        <f>グラフデータ!AG32</f>
        <v>89.289999999999964</v>
      </c>
      <c r="H54" s="75">
        <f>グラフデータ!AH32</f>
        <v>75.13</v>
      </c>
      <c r="I54" s="76">
        <f>グラフデータ!AI32</f>
        <v>135.76000000000002</v>
      </c>
      <c r="J54" s="77">
        <f>グラフデータ!AJ32</f>
        <v>2454.2600000000002</v>
      </c>
      <c r="K54" s="60">
        <f>グラフデータ!DF33</f>
        <v>577.18052999999998</v>
      </c>
      <c r="L54" s="72">
        <f>グラフデータ!DG33</f>
        <v>343.4932</v>
      </c>
      <c r="M54" s="72">
        <f>グラフデータ!DH33</f>
        <v>194.83096999999998</v>
      </c>
      <c r="N54" s="60">
        <f>グラフデータ!DI33</f>
        <v>228.44398999999999</v>
      </c>
      <c r="O54" s="72">
        <f>グラフデータ!DJ33</f>
        <v>149.79055000000002</v>
      </c>
      <c r="P54" s="61">
        <f>グラフデータ!DK33</f>
        <v>401.95243000000005</v>
      </c>
      <c r="Q54" s="78">
        <f>グラフデータ!DL33</f>
        <v>1895.6916699999999</v>
      </c>
      <c r="R54" s="314"/>
      <c r="S54" t="s">
        <v>58</v>
      </c>
      <c r="T54" s="331">
        <f t="shared" ref="T54" si="90">LARGE($D54:$H54,T$6)</f>
        <v>1999.2200000000003</v>
      </c>
      <c r="U54" s="331">
        <f t="shared" si="34"/>
        <v>105.54000000000003</v>
      </c>
      <c r="V54" s="331">
        <f t="shared" si="34"/>
        <v>89.289999999999964</v>
      </c>
      <c r="W54" s="331">
        <f t="shared" si="34"/>
        <v>75.13</v>
      </c>
      <c r="X54" s="331">
        <f t="shared" si="34"/>
        <v>49.320000000000007</v>
      </c>
      <c r="Y54" s="331">
        <f t="shared" ref="Y54" si="91">I54</f>
        <v>135.76000000000002</v>
      </c>
      <c r="AA54" t="s">
        <v>58</v>
      </c>
      <c r="AB54" s="331">
        <f t="shared" ref="AB54" si="92">LARGE($K54:$O54,AB$6)</f>
        <v>577.18052999999998</v>
      </c>
      <c r="AC54" s="331">
        <f t="shared" si="32"/>
        <v>343.4932</v>
      </c>
      <c r="AD54" s="331">
        <f t="shared" si="32"/>
        <v>228.44398999999999</v>
      </c>
      <c r="AE54" s="331">
        <f t="shared" si="32"/>
        <v>194.83096999999998</v>
      </c>
      <c r="AF54" s="331">
        <f t="shared" si="32"/>
        <v>149.79055000000002</v>
      </c>
      <c r="AG54" s="334">
        <f t="shared" ref="AG54" si="93">P54</f>
        <v>401.95243000000005</v>
      </c>
      <c r="AJ54" s="601"/>
      <c r="AK54" s="601"/>
    </row>
    <row r="55" spans="1:37" ht="65.099999999999994" customHeight="1">
      <c r="A55">
        <v>50</v>
      </c>
      <c r="B55" s="318"/>
      <c r="C55" s="319"/>
      <c r="D55" s="320"/>
      <c r="E55" s="321"/>
      <c r="F55" s="321"/>
      <c r="G55" s="321"/>
      <c r="H55" s="321"/>
      <c r="I55" s="322"/>
      <c r="J55" s="323"/>
      <c r="K55" s="324"/>
      <c r="L55" s="325"/>
      <c r="M55" s="325"/>
      <c r="N55" s="324"/>
      <c r="O55" s="325"/>
      <c r="P55" s="326"/>
      <c r="Q55" s="327"/>
      <c r="R55" s="314"/>
      <c r="T55" t="str">
        <f>HLOOKUP(T56,$D56:$I$104,$A56,FALSE)</f>
        <v>森林</v>
      </c>
      <c r="U55" t="str">
        <f>HLOOKUP(U56,$D56:$I$104,$A56,FALSE)</f>
        <v>農地</v>
      </c>
      <c r="V55" t="str">
        <f>HLOOKUP(V56,$D56:$I$104,$A56,FALSE)</f>
        <v>宅地</v>
      </c>
      <c r="W55" t="str">
        <f>HLOOKUP(W56,$D56:$I$104,$A56,FALSE)</f>
        <v>道路</v>
      </c>
      <c r="X55" t="str">
        <f>HLOOKUP(X56,$D56:$I$104,$A56,FALSE)</f>
        <v>水面・河川・水路</v>
      </c>
      <c r="Y55" t="s">
        <v>407</v>
      </c>
      <c r="AB55" t="str">
        <f>HLOOKUP(AB56,$K56:$O$104,$A56,FALSE)</f>
        <v>民生費</v>
      </c>
      <c r="AC55" t="str">
        <f>HLOOKUP(AC56,$K56:$O$104,$A56,FALSE)</f>
        <v>総務費</v>
      </c>
      <c r="AD55" t="str">
        <f>HLOOKUP(AD56,$K56:$O$104,$A56,FALSE)</f>
        <v>教育費</v>
      </c>
      <c r="AE55" t="str">
        <f>HLOOKUP(AE56,$K56:$O$104,$A56,FALSE)</f>
        <v>土木費</v>
      </c>
      <c r="AF55" t="str">
        <f>HLOOKUP(AF56,$K56:$O$104,$A56,FALSE)</f>
        <v>公債費</v>
      </c>
      <c r="AG55" t="s">
        <v>407</v>
      </c>
      <c r="AI55" t="s">
        <v>60</v>
      </c>
      <c r="AJ55" s="601"/>
      <c r="AK55" s="601"/>
    </row>
    <row r="56" spans="1:37" ht="65.099999999999994" customHeight="1">
      <c r="A56">
        <v>49</v>
      </c>
      <c r="B56" s="22" t="s">
        <v>60</v>
      </c>
      <c r="C56" s="23" t="s">
        <v>61</v>
      </c>
      <c r="D56" s="85">
        <f>グラフデータ!AD33</f>
        <v>379.8</v>
      </c>
      <c r="E56" s="86">
        <f>グラフデータ!AE33</f>
        <v>23.73</v>
      </c>
      <c r="F56" s="86">
        <f>グラフデータ!AF33</f>
        <v>10.52</v>
      </c>
      <c r="G56" s="86">
        <f>グラフデータ!AG33</f>
        <v>21.16</v>
      </c>
      <c r="H56" s="86">
        <f>グラフデータ!AH33</f>
        <v>14.09</v>
      </c>
      <c r="I56" s="87">
        <f>グラフデータ!AI33</f>
        <v>23.03</v>
      </c>
      <c r="J56" s="88">
        <f>グラフデータ!AJ33</f>
        <v>472.33</v>
      </c>
      <c r="K56" s="84">
        <f>グラフデータ!DF34</f>
        <v>151.50682</v>
      </c>
      <c r="L56" s="81">
        <f>グラフデータ!DG34</f>
        <v>98.15419</v>
      </c>
      <c r="M56" s="81">
        <f>グラフデータ!DH34</f>
        <v>47.509210000000003</v>
      </c>
      <c r="N56" s="84">
        <f>グラフデータ!DI34</f>
        <v>55.130040000000001</v>
      </c>
      <c r="O56" s="81">
        <f>グラフデータ!DJ34</f>
        <v>40.5565</v>
      </c>
      <c r="P56" s="82">
        <f>グラフデータ!DK34</f>
        <v>76.604780000000005</v>
      </c>
      <c r="Q56" s="89">
        <f>グラフデータ!DL34</f>
        <v>469.46154000000001</v>
      </c>
      <c r="R56" s="316"/>
      <c r="S56" t="s">
        <v>60</v>
      </c>
      <c r="T56" s="331">
        <f t="shared" ref="T56" si="94">LARGE($D56:$H56,T$6)</f>
        <v>379.8</v>
      </c>
      <c r="U56" s="331">
        <f t="shared" si="34"/>
        <v>23.73</v>
      </c>
      <c r="V56" s="331">
        <f t="shared" si="34"/>
        <v>21.16</v>
      </c>
      <c r="W56" s="331">
        <f t="shared" si="34"/>
        <v>14.09</v>
      </c>
      <c r="X56" s="331">
        <f t="shared" si="34"/>
        <v>10.52</v>
      </c>
      <c r="Y56" s="331">
        <f t="shared" ref="Y56" si="95">I56</f>
        <v>23.03</v>
      </c>
      <c r="AA56" t="s">
        <v>60</v>
      </c>
      <c r="AB56" s="331">
        <f t="shared" ref="AB56:AF102" si="96">LARGE($K56:$O56,AB$6)</f>
        <v>151.50682</v>
      </c>
      <c r="AC56" s="331">
        <f t="shared" si="96"/>
        <v>98.15419</v>
      </c>
      <c r="AD56" s="331">
        <f t="shared" si="96"/>
        <v>55.130040000000001</v>
      </c>
      <c r="AE56" s="331">
        <f t="shared" si="96"/>
        <v>47.509210000000003</v>
      </c>
      <c r="AF56" s="331">
        <f t="shared" si="96"/>
        <v>40.5565</v>
      </c>
      <c r="AG56" s="334">
        <f t="shared" ref="AG56" si="97">P56</f>
        <v>76.604780000000005</v>
      </c>
      <c r="AJ56" s="601"/>
      <c r="AK56" s="601"/>
    </row>
    <row r="57" spans="1:37" ht="65.099999999999994" customHeight="1">
      <c r="A57">
        <v>48</v>
      </c>
      <c r="B57" s="22"/>
      <c r="C57" s="23"/>
      <c r="D57" s="85"/>
      <c r="E57" s="86"/>
      <c r="F57" s="86"/>
      <c r="G57" s="86"/>
      <c r="H57" s="86"/>
      <c r="I57" s="87"/>
      <c r="J57" s="88"/>
      <c r="K57" s="84"/>
      <c r="L57" s="81"/>
      <c r="M57" s="81"/>
      <c r="N57" s="84"/>
      <c r="O57" s="81"/>
      <c r="P57" s="82"/>
      <c r="Q57" s="89"/>
      <c r="R57" s="316"/>
      <c r="T57" t="str">
        <f>HLOOKUP(T58,$D58:$I$104,$A58,FALSE)</f>
        <v>森林</v>
      </c>
      <c r="U57" t="str">
        <f>HLOOKUP(U58,$D58:$I$104,$A58,FALSE)</f>
        <v>宅地</v>
      </c>
      <c r="V57" t="str">
        <f>HLOOKUP(V58,$D58:$I$104,$A58,FALSE)</f>
        <v>水面・河川・水路</v>
      </c>
      <c r="W57" t="str">
        <f>HLOOKUP(W58,$D58:$I$104,$A58,FALSE)</f>
        <v>農地</v>
      </c>
      <c r="X57" t="str">
        <f>HLOOKUP(X58,$D58:$I$104,$A58,FALSE)</f>
        <v>道路</v>
      </c>
      <c r="Y57" t="s">
        <v>407</v>
      </c>
      <c r="AB57" t="str">
        <f>HLOOKUP(AB58,$K58:$O$104,$A58,FALSE)</f>
        <v>民生費</v>
      </c>
      <c r="AC57" t="str">
        <f>HLOOKUP(AC58,$K58:$O$104,$A58,FALSE)</f>
        <v>総務費</v>
      </c>
      <c r="AD57" t="str">
        <f>HLOOKUP(AD58,$K58:$O$104,$A58,FALSE)</f>
        <v>土木費</v>
      </c>
      <c r="AE57" t="str">
        <f>HLOOKUP(AE58,$K58:$O$104,$A58,FALSE)</f>
        <v>教育費</v>
      </c>
      <c r="AF57" t="str">
        <f>HLOOKUP(AF58,$K58:$O$104,$A58,FALSE)</f>
        <v>公債費</v>
      </c>
      <c r="AG57" t="s">
        <v>407</v>
      </c>
      <c r="AI57" t="s">
        <v>62</v>
      </c>
      <c r="AJ57" s="601"/>
      <c r="AK57" s="601"/>
    </row>
    <row r="58" spans="1:37" ht="65.099999999999994" customHeight="1">
      <c r="A58">
        <v>47</v>
      </c>
      <c r="B58" s="22" t="s">
        <v>62</v>
      </c>
      <c r="C58" s="23" t="s">
        <v>63</v>
      </c>
      <c r="D58" s="85">
        <f>グラフデータ!AD34</f>
        <v>93.06</v>
      </c>
      <c r="E58" s="86">
        <f>グラフデータ!AE34</f>
        <v>4.3</v>
      </c>
      <c r="F58" s="86">
        <f>グラフデータ!AF34</f>
        <v>4.76</v>
      </c>
      <c r="G58" s="86">
        <f>グラフデータ!AG34</f>
        <v>5.88</v>
      </c>
      <c r="H58" s="86">
        <f>グラフデータ!AH34</f>
        <v>3.43</v>
      </c>
      <c r="I58" s="87">
        <f>グラフデータ!AI34</f>
        <v>5.58</v>
      </c>
      <c r="J58" s="88">
        <f>グラフデータ!AJ34</f>
        <v>117.01</v>
      </c>
      <c r="K58" s="84">
        <f>グラフデータ!DF35</f>
        <v>33.940159999999999</v>
      </c>
      <c r="L58" s="81">
        <f>グラフデータ!DG35</f>
        <v>16.764220000000002</v>
      </c>
      <c r="M58" s="81">
        <f>グラフデータ!DH35</f>
        <v>13.80879</v>
      </c>
      <c r="N58" s="84">
        <f>グラフデータ!DI35</f>
        <v>12.30547</v>
      </c>
      <c r="O58" s="81">
        <f>グラフデータ!DJ35</f>
        <v>6.5739599999999996</v>
      </c>
      <c r="P58" s="82">
        <f>グラフデータ!DK35</f>
        <v>23.452500000000001</v>
      </c>
      <c r="Q58" s="89">
        <f>グラフデータ!DL35</f>
        <v>106.8451</v>
      </c>
      <c r="R58" s="316"/>
      <c r="S58" t="s">
        <v>62</v>
      </c>
      <c r="T58" s="331">
        <f t="shared" ref="T58:X102" si="98">LARGE($D58:$H58,T$6)</f>
        <v>93.06</v>
      </c>
      <c r="U58" s="331">
        <f t="shared" si="98"/>
        <v>5.88</v>
      </c>
      <c r="V58" s="331">
        <f t="shared" si="98"/>
        <v>4.76</v>
      </c>
      <c r="W58" s="331">
        <f t="shared" si="98"/>
        <v>4.3</v>
      </c>
      <c r="X58" s="331">
        <f t="shared" si="98"/>
        <v>3.43</v>
      </c>
      <c r="Y58" s="331">
        <f t="shared" ref="Y58" si="99">I58</f>
        <v>5.58</v>
      </c>
      <c r="AA58" t="s">
        <v>62</v>
      </c>
      <c r="AB58" s="331">
        <f t="shared" ref="AB58" si="100">LARGE($K58:$O58,AB$6)</f>
        <v>33.940159999999999</v>
      </c>
      <c r="AC58" s="331">
        <f t="shared" si="96"/>
        <v>16.764220000000002</v>
      </c>
      <c r="AD58" s="331">
        <f t="shared" si="96"/>
        <v>13.80879</v>
      </c>
      <c r="AE58" s="331">
        <f t="shared" si="96"/>
        <v>12.30547</v>
      </c>
      <c r="AF58" s="331">
        <f t="shared" si="96"/>
        <v>6.5739599999999996</v>
      </c>
      <c r="AG58" s="334">
        <f t="shared" ref="AG58" si="101">P58</f>
        <v>23.452500000000001</v>
      </c>
      <c r="AJ58" s="601"/>
      <c r="AK58" s="601"/>
    </row>
    <row r="59" spans="1:37" ht="65.099999999999994" customHeight="1">
      <c r="A59">
        <v>46</v>
      </c>
      <c r="B59" s="22"/>
      <c r="C59" s="23"/>
      <c r="D59" s="85"/>
      <c r="E59" s="86"/>
      <c r="F59" s="86"/>
      <c r="G59" s="86"/>
      <c r="H59" s="86"/>
      <c r="I59" s="87"/>
      <c r="J59" s="88"/>
      <c r="K59" s="84"/>
      <c r="L59" s="81"/>
      <c r="M59" s="81"/>
      <c r="N59" s="84"/>
      <c r="O59" s="81"/>
      <c r="P59" s="82"/>
      <c r="Q59" s="89"/>
      <c r="R59" s="316"/>
      <c r="T59" t="str">
        <f>HLOOKUP(T60,$D60:$I$104,$A60,FALSE)</f>
        <v>森林</v>
      </c>
      <c r="U59" t="str">
        <f>HLOOKUP(U60,$D60:$I$104,$A60,FALSE)</f>
        <v>宅地</v>
      </c>
      <c r="V59" t="str">
        <f>HLOOKUP(V60,$D60:$I$104,$A60,FALSE)</f>
        <v>農地</v>
      </c>
      <c r="W59" t="str">
        <f>HLOOKUP(W60,$D60:$I$104,$A60,FALSE)</f>
        <v>道路</v>
      </c>
      <c r="X59" t="str">
        <f>HLOOKUP(X60,$D60:$I$104,$A60,FALSE)</f>
        <v>水面・河川・水路</v>
      </c>
      <c r="Y59" t="s">
        <v>407</v>
      </c>
      <c r="AB59" t="str">
        <f>HLOOKUP(AB60,$K60:$O$104,$A60,FALSE)</f>
        <v>民生費</v>
      </c>
      <c r="AC59" t="str">
        <f>HLOOKUP(AC60,$K60:$O$104,$A60,FALSE)</f>
        <v>総務費</v>
      </c>
      <c r="AD59" t="str">
        <f>HLOOKUP(AD60,$K60:$O$104,$A60,FALSE)</f>
        <v>教育費</v>
      </c>
      <c r="AE59" t="str">
        <f>HLOOKUP(AE60,$K60:$O$104,$A60,FALSE)</f>
        <v>土木費</v>
      </c>
      <c r="AF59" t="str">
        <f>HLOOKUP(AF60,$K60:$O$104,$A60,FALSE)</f>
        <v>公債費</v>
      </c>
      <c r="AG59" t="s">
        <v>407</v>
      </c>
      <c r="AI59" t="s">
        <v>64</v>
      </c>
      <c r="AJ59" s="601"/>
      <c r="AK59" s="601"/>
    </row>
    <row r="60" spans="1:37" ht="65.099999999999994" customHeight="1">
      <c r="A60">
        <v>45</v>
      </c>
      <c r="B60" s="22" t="s">
        <v>64</v>
      </c>
      <c r="C60" s="23" t="s">
        <v>65</v>
      </c>
      <c r="D60" s="85">
        <f>グラフデータ!AD35</f>
        <v>29.3</v>
      </c>
      <c r="E60" s="86">
        <f>グラフデータ!AE35</f>
        <v>11.86</v>
      </c>
      <c r="F60" s="86">
        <f>グラフデータ!AF35</f>
        <v>3.26</v>
      </c>
      <c r="G60" s="86">
        <f>グラフデータ!AG35</f>
        <v>11.95</v>
      </c>
      <c r="H60" s="86">
        <f>グラフデータ!AH35</f>
        <v>7.19</v>
      </c>
      <c r="I60" s="87">
        <f>グラフデータ!AI35</f>
        <v>11.25</v>
      </c>
      <c r="J60" s="88">
        <f>グラフデータ!AJ35</f>
        <v>74.81</v>
      </c>
      <c r="K60" s="84">
        <f>グラフデータ!DF36</f>
        <v>87.900099999999995</v>
      </c>
      <c r="L60" s="81">
        <f>グラフデータ!DG36</f>
        <v>40.036520000000003</v>
      </c>
      <c r="M60" s="81">
        <f>グラフデータ!DH36</f>
        <v>25.344799999999999</v>
      </c>
      <c r="N60" s="84">
        <f>グラフデータ!DI36</f>
        <v>28.818650000000002</v>
      </c>
      <c r="O60" s="81">
        <f>グラフデータ!DJ36</f>
        <v>15.09268</v>
      </c>
      <c r="P60" s="82">
        <f>グラフデータ!DK36</f>
        <v>36.987029999999997</v>
      </c>
      <c r="Q60" s="89">
        <f>グラフデータ!DL36</f>
        <v>234.17977999999999</v>
      </c>
      <c r="R60" s="316"/>
      <c r="S60" t="s">
        <v>64</v>
      </c>
      <c r="T60" s="331">
        <f t="shared" ref="T60" si="102">LARGE($D60:$H60,T$6)</f>
        <v>29.3</v>
      </c>
      <c r="U60" s="331">
        <f t="shared" si="98"/>
        <v>11.95</v>
      </c>
      <c r="V60" s="331">
        <f t="shared" si="98"/>
        <v>11.86</v>
      </c>
      <c r="W60" s="331">
        <f t="shared" si="98"/>
        <v>7.19</v>
      </c>
      <c r="X60" s="331">
        <f t="shared" si="98"/>
        <v>3.26</v>
      </c>
      <c r="Y60" s="331">
        <f t="shared" ref="Y60" si="103">I60</f>
        <v>11.25</v>
      </c>
      <c r="AA60" t="s">
        <v>64</v>
      </c>
      <c r="AB60" s="331">
        <f t="shared" ref="AB60" si="104">LARGE($K60:$O60,AB$6)</f>
        <v>87.900099999999995</v>
      </c>
      <c r="AC60" s="331">
        <f t="shared" si="96"/>
        <v>40.036520000000003</v>
      </c>
      <c r="AD60" s="331">
        <f t="shared" si="96"/>
        <v>28.818650000000002</v>
      </c>
      <c r="AE60" s="331">
        <f t="shared" si="96"/>
        <v>25.344799999999999</v>
      </c>
      <c r="AF60" s="331">
        <f t="shared" si="96"/>
        <v>15.09268</v>
      </c>
      <c r="AG60" s="334">
        <f t="shared" ref="AG60" si="105">P60</f>
        <v>36.987029999999997</v>
      </c>
      <c r="AJ60" s="601"/>
      <c r="AK60" s="601"/>
    </row>
    <row r="61" spans="1:37" ht="65.099999999999994" customHeight="1">
      <c r="A61">
        <v>44</v>
      </c>
      <c r="B61" s="22"/>
      <c r="C61" s="23"/>
      <c r="D61" s="85"/>
      <c r="E61" s="86"/>
      <c r="F61" s="86"/>
      <c r="G61" s="86"/>
      <c r="H61" s="86"/>
      <c r="I61" s="87"/>
      <c r="J61" s="88"/>
      <c r="K61" s="84"/>
      <c r="L61" s="81"/>
      <c r="M61" s="81"/>
      <c r="N61" s="84"/>
      <c r="O61" s="81"/>
      <c r="P61" s="82"/>
      <c r="Q61" s="89"/>
      <c r="R61" s="316"/>
      <c r="T61" t="str">
        <f>HLOOKUP(T62,$D62:$I$104,$A62,FALSE)</f>
        <v>森林</v>
      </c>
      <c r="U61" t="str">
        <f>HLOOKUP(U62,$D62:$I$104,$A62,FALSE)</f>
        <v>宅地</v>
      </c>
      <c r="V61" t="str">
        <f>HLOOKUP(V62,$D62:$I$104,$A62,FALSE)</f>
        <v>農地</v>
      </c>
      <c r="W61" t="str">
        <f>HLOOKUP(W62,$D62:$I$104,$A62,FALSE)</f>
        <v>道路</v>
      </c>
      <c r="X61" t="str">
        <f>HLOOKUP(X62,$D62:$I$104,$A62,FALSE)</f>
        <v>水面・河川・水路</v>
      </c>
      <c r="Y61" t="s">
        <v>407</v>
      </c>
      <c r="AB61" t="str">
        <f>HLOOKUP(AB62,$K62:$O$104,$A62,FALSE)</f>
        <v>民生費</v>
      </c>
      <c r="AC61" t="str">
        <f>HLOOKUP(AC62,$K62:$O$104,$A62,FALSE)</f>
        <v>総務費</v>
      </c>
      <c r="AD61" t="str">
        <f>HLOOKUP(AD62,$K62:$O$104,$A62,FALSE)</f>
        <v>教育費</v>
      </c>
      <c r="AE61" t="str">
        <f>HLOOKUP(AE62,$K62:$O$104,$A62,FALSE)</f>
        <v>土木費</v>
      </c>
      <c r="AF61" t="str">
        <f>HLOOKUP(AF62,$K62:$O$104,$A62,FALSE)</f>
        <v>公債費</v>
      </c>
      <c r="AG61" t="s">
        <v>407</v>
      </c>
      <c r="AI61" t="s">
        <v>66</v>
      </c>
      <c r="AJ61" s="601"/>
      <c r="AK61" s="601"/>
    </row>
    <row r="62" spans="1:37" ht="65.099999999999994" customHeight="1">
      <c r="A62">
        <v>43</v>
      </c>
      <c r="B62" s="22" t="s">
        <v>66</v>
      </c>
      <c r="C62" s="23" t="s">
        <v>67</v>
      </c>
      <c r="D62" s="85">
        <f>グラフデータ!AD36</f>
        <v>33.159999999999997</v>
      </c>
      <c r="E62" s="86">
        <f>グラフデータ!AE36</f>
        <v>8.3800000000000008</v>
      </c>
      <c r="F62" s="86">
        <f>グラフデータ!AF36</f>
        <v>3.89</v>
      </c>
      <c r="G62" s="86">
        <f>グラフデータ!AG36</f>
        <v>17.41</v>
      </c>
      <c r="H62" s="86">
        <f>グラフデータ!AH36</f>
        <v>7.59</v>
      </c>
      <c r="I62" s="87">
        <f>グラフデータ!AI36</f>
        <v>17.14</v>
      </c>
      <c r="J62" s="88">
        <f>グラフデータ!AJ36</f>
        <v>87.57</v>
      </c>
      <c r="K62" s="84">
        <f>グラフデータ!DF37</f>
        <v>127.94622</v>
      </c>
      <c r="L62" s="81">
        <f>グラフデータ!DG37</f>
        <v>66.491829999999993</v>
      </c>
      <c r="M62" s="81">
        <f>グラフデータ!DH37</f>
        <v>32.365430000000003</v>
      </c>
      <c r="N62" s="84">
        <f>グラフデータ!DI37</f>
        <v>51.797339999999998</v>
      </c>
      <c r="O62" s="81">
        <f>グラフデータ!DJ37</f>
        <v>21.403970000000001</v>
      </c>
      <c r="P62" s="82">
        <f>グラフデータ!DK37</f>
        <v>53.771729999999998</v>
      </c>
      <c r="Q62" s="89">
        <f>グラフデータ!DL37</f>
        <v>353.77652</v>
      </c>
      <c r="R62" s="316"/>
      <c r="S62" t="s">
        <v>66</v>
      </c>
      <c r="T62" s="331">
        <f t="shared" ref="T62" si="106">LARGE($D62:$H62,T$6)</f>
        <v>33.159999999999997</v>
      </c>
      <c r="U62" s="331">
        <f t="shared" si="98"/>
        <v>17.41</v>
      </c>
      <c r="V62" s="331">
        <f t="shared" si="98"/>
        <v>8.3800000000000008</v>
      </c>
      <c r="W62" s="331">
        <f t="shared" si="98"/>
        <v>7.59</v>
      </c>
      <c r="X62" s="331">
        <f t="shared" si="98"/>
        <v>3.89</v>
      </c>
      <c r="Y62" s="331">
        <f t="shared" ref="Y62" si="107">I62</f>
        <v>17.14</v>
      </c>
      <c r="AA62" t="s">
        <v>66</v>
      </c>
      <c r="AB62" s="331">
        <f t="shared" ref="AB62" si="108">LARGE($K62:$O62,AB$6)</f>
        <v>127.94622</v>
      </c>
      <c r="AC62" s="331">
        <f t="shared" si="96"/>
        <v>66.491829999999993</v>
      </c>
      <c r="AD62" s="331">
        <f t="shared" si="96"/>
        <v>51.797339999999998</v>
      </c>
      <c r="AE62" s="331">
        <f t="shared" si="96"/>
        <v>32.365430000000003</v>
      </c>
      <c r="AF62" s="331">
        <f t="shared" si="96"/>
        <v>21.403970000000001</v>
      </c>
      <c r="AG62" s="334">
        <f t="shared" ref="AG62" si="109">P62</f>
        <v>53.771729999999998</v>
      </c>
      <c r="AJ62" s="601"/>
      <c r="AK62" s="601"/>
    </row>
    <row r="63" spans="1:37" ht="65.099999999999994" customHeight="1">
      <c r="A63">
        <v>42</v>
      </c>
      <c r="B63" s="22"/>
      <c r="C63" s="23"/>
      <c r="D63" s="85"/>
      <c r="E63" s="86"/>
      <c r="F63" s="86"/>
      <c r="G63" s="86"/>
      <c r="H63" s="86"/>
      <c r="I63" s="87"/>
      <c r="J63" s="88"/>
      <c r="K63" s="84"/>
      <c r="L63" s="81"/>
      <c r="M63" s="81"/>
      <c r="N63" s="84"/>
      <c r="O63" s="81"/>
      <c r="P63" s="82"/>
      <c r="Q63" s="89"/>
      <c r="R63" s="316"/>
      <c r="T63" t="str">
        <f>HLOOKUP(T64,$D64:$I$104,$A64,FALSE)</f>
        <v>森林</v>
      </c>
      <c r="U63" t="str">
        <f>HLOOKUP(U64,$D64:$I$104,$A64,FALSE)</f>
        <v>農地</v>
      </c>
      <c r="V63" t="str">
        <f>HLOOKUP(V64,$D64:$I$104,$A64,FALSE)</f>
        <v>道路</v>
      </c>
      <c r="W63" t="str">
        <f>HLOOKUP(W64,$D64:$I$104,$A64,FALSE)</f>
        <v>宅地</v>
      </c>
      <c r="X63" t="str">
        <f>HLOOKUP(X64,$D64:$I$104,$A64,FALSE)</f>
        <v>水面・河川・水路</v>
      </c>
      <c r="Y63" t="s">
        <v>407</v>
      </c>
      <c r="AB63" t="str">
        <f>HLOOKUP(AB64,$K64:$O$104,$A64,FALSE)</f>
        <v>民生費</v>
      </c>
      <c r="AC63" t="str">
        <f>HLOOKUP(AC64,$K64:$O$104,$A64,FALSE)</f>
        <v>総務費</v>
      </c>
      <c r="AD63" t="str">
        <f>HLOOKUP(AD64,$K64:$O$104,$A64,FALSE)</f>
        <v>教育費</v>
      </c>
      <c r="AE63" t="str">
        <f>HLOOKUP(AE64,$K64:$O$104,$A64,FALSE)</f>
        <v>公債費</v>
      </c>
      <c r="AF63" t="str">
        <f>HLOOKUP(AF64,$K64:$O$104,$A64,FALSE)</f>
        <v>土木費</v>
      </c>
      <c r="AG63" t="s">
        <v>407</v>
      </c>
      <c r="AI63" t="s">
        <v>68</v>
      </c>
      <c r="AJ63" s="601"/>
      <c r="AK63" s="601"/>
    </row>
    <row r="64" spans="1:37" ht="65.099999999999994" customHeight="1">
      <c r="A64">
        <v>41</v>
      </c>
      <c r="B64" s="22" t="s">
        <v>68</v>
      </c>
      <c r="C64" s="23" t="s">
        <v>69</v>
      </c>
      <c r="D64" s="85">
        <f>グラフデータ!AD37</f>
        <v>922.53</v>
      </c>
      <c r="E64" s="86">
        <f>グラフデータ!AE37</f>
        <v>28.22</v>
      </c>
      <c r="F64" s="86">
        <f>グラフデータ!AF37</f>
        <v>11.66</v>
      </c>
      <c r="G64" s="86">
        <f>グラフデータ!AG37</f>
        <v>13.63</v>
      </c>
      <c r="H64" s="86">
        <f>グラフデータ!AH37</f>
        <v>21.34</v>
      </c>
      <c r="I64" s="87">
        <f>グラフデータ!AI37</f>
        <v>33.369999999999997</v>
      </c>
      <c r="J64" s="88">
        <f>グラフデータ!AJ37</f>
        <v>1030.75</v>
      </c>
      <c r="K64" s="84">
        <f>グラフデータ!DF38</f>
        <v>66.425479999999993</v>
      </c>
      <c r="L64" s="81">
        <f>グラフデータ!DG38</f>
        <v>39.512309999999999</v>
      </c>
      <c r="M64" s="81">
        <f>グラフデータ!DH38</f>
        <v>33.674439999999997</v>
      </c>
      <c r="N64" s="84">
        <f>グラフデータ!DI38</f>
        <v>38.144060000000003</v>
      </c>
      <c r="O64" s="81">
        <f>グラフデータ!DJ38</f>
        <v>35.463099999999997</v>
      </c>
      <c r="P64" s="82">
        <f>グラフデータ!DK38</f>
        <v>90.002430000000004</v>
      </c>
      <c r="Q64" s="89">
        <f>グラフデータ!DL38</f>
        <v>303.22181999999998</v>
      </c>
      <c r="R64" s="316"/>
      <c r="S64" t="s">
        <v>68</v>
      </c>
      <c r="T64" s="331">
        <f t="shared" ref="T64" si="110">LARGE($D64:$H64,T$6)</f>
        <v>922.53</v>
      </c>
      <c r="U64" s="331">
        <f t="shared" si="98"/>
        <v>28.22</v>
      </c>
      <c r="V64" s="331">
        <f t="shared" si="98"/>
        <v>21.34</v>
      </c>
      <c r="W64" s="331">
        <f t="shared" si="98"/>
        <v>13.63</v>
      </c>
      <c r="X64" s="331">
        <f t="shared" si="98"/>
        <v>11.66</v>
      </c>
      <c r="Y64" s="331">
        <f t="shared" ref="Y64" si="111">I64</f>
        <v>33.369999999999997</v>
      </c>
      <c r="AA64" t="s">
        <v>68</v>
      </c>
      <c r="AB64" s="331">
        <f t="shared" ref="AB64" si="112">LARGE($K64:$O64,AB$6)</f>
        <v>66.425479999999993</v>
      </c>
      <c r="AC64" s="331">
        <f t="shared" si="96"/>
        <v>39.512309999999999</v>
      </c>
      <c r="AD64" s="331">
        <f t="shared" si="96"/>
        <v>38.144060000000003</v>
      </c>
      <c r="AE64" s="331">
        <f t="shared" si="96"/>
        <v>35.463099999999997</v>
      </c>
      <c r="AF64" s="331">
        <f t="shared" si="96"/>
        <v>33.674439999999997</v>
      </c>
      <c r="AG64" s="334">
        <f t="shared" ref="AG64" si="113">P64</f>
        <v>90.002430000000004</v>
      </c>
      <c r="AJ64" s="601"/>
      <c r="AK64" s="601"/>
    </row>
    <row r="65" spans="1:37" ht="65.099999999999994" customHeight="1">
      <c r="A65">
        <v>40</v>
      </c>
      <c r="B65" s="22"/>
      <c r="C65" s="23"/>
      <c r="D65" s="85"/>
      <c r="E65" s="86"/>
      <c r="F65" s="86"/>
      <c r="G65" s="86"/>
      <c r="H65" s="86"/>
      <c r="I65" s="87"/>
      <c r="J65" s="88"/>
      <c r="K65" s="84"/>
      <c r="L65" s="81"/>
      <c r="M65" s="81"/>
      <c r="N65" s="84"/>
      <c r="O65" s="81"/>
      <c r="P65" s="82"/>
      <c r="Q65" s="89"/>
      <c r="R65" s="316"/>
      <c r="T65" t="str">
        <f>HLOOKUP(T66,$D66:$I$104,$A66,FALSE)</f>
        <v>森林</v>
      </c>
      <c r="U65" t="str">
        <f>HLOOKUP(U66,$D66:$I$104,$A66,FALSE)</f>
        <v>農地</v>
      </c>
      <c r="V65" t="str">
        <f>HLOOKUP(V66,$D66:$I$104,$A66,FALSE)</f>
        <v>宅地</v>
      </c>
      <c r="W65" t="str">
        <f>HLOOKUP(W66,$D66:$I$104,$A66,FALSE)</f>
        <v>道路</v>
      </c>
      <c r="X65" t="str">
        <f>HLOOKUP(X66,$D66:$I$104,$A66,FALSE)</f>
        <v>水面・河川・水路</v>
      </c>
      <c r="Y65" t="s">
        <v>407</v>
      </c>
      <c r="AB65" t="str">
        <f>HLOOKUP(AB66,$K66:$O$104,$A66,FALSE)</f>
        <v>民生費</v>
      </c>
      <c r="AC65" t="str">
        <f>HLOOKUP(AC66,$K66:$O$104,$A66,FALSE)</f>
        <v>総務費</v>
      </c>
      <c r="AD65" t="str">
        <f>HLOOKUP(AD66,$K66:$O$104,$A66,FALSE)</f>
        <v>教育費</v>
      </c>
      <c r="AE65" t="str">
        <f>HLOOKUP(AE66,$K66:$O$104,$A66,FALSE)</f>
        <v>土木費</v>
      </c>
      <c r="AF65" t="str">
        <f>HLOOKUP(AF66,$K66:$O$104,$A66,FALSE)</f>
        <v>公債費</v>
      </c>
      <c r="AG65" t="s">
        <v>407</v>
      </c>
      <c r="AI65" t="s">
        <v>70</v>
      </c>
      <c r="AJ65" s="601"/>
      <c r="AK65" s="601"/>
    </row>
    <row r="66" spans="1:37" ht="65.099999999999994" customHeight="1">
      <c r="A66">
        <v>39</v>
      </c>
      <c r="B66" s="22" t="s">
        <v>70</v>
      </c>
      <c r="C66" s="23" t="s">
        <v>71</v>
      </c>
      <c r="D66" s="85">
        <f>グラフデータ!AD38</f>
        <v>4.6399999999999997</v>
      </c>
      <c r="E66" s="86">
        <f>グラフデータ!AE38</f>
        <v>2.1800000000000002</v>
      </c>
      <c r="F66" s="86">
        <f>グラフデータ!AF38</f>
        <v>1.1599999999999999</v>
      </c>
      <c r="G66" s="86">
        <f>グラフデータ!AG38</f>
        <v>2.0699999999999998</v>
      </c>
      <c r="H66" s="86">
        <f>グラフデータ!AH38</f>
        <v>1.19</v>
      </c>
      <c r="I66" s="87">
        <f>グラフデータ!AI38</f>
        <v>1.63</v>
      </c>
      <c r="J66" s="88">
        <f>グラフデータ!AJ38</f>
        <v>12.87</v>
      </c>
      <c r="K66" s="84">
        <f>グラフデータ!DF39</f>
        <v>12.24924</v>
      </c>
      <c r="L66" s="81">
        <f>グラフデータ!DG39</f>
        <v>6.6072199999999999</v>
      </c>
      <c r="M66" s="81">
        <f>グラフデータ!DH39</f>
        <v>4.4880599999999999</v>
      </c>
      <c r="N66" s="84">
        <f>グラフデータ!DI39</f>
        <v>5.5954800000000002</v>
      </c>
      <c r="O66" s="81">
        <f>グラフデータ!DJ39</f>
        <v>2.4643299999999999</v>
      </c>
      <c r="P66" s="82">
        <f>グラフデータ!DK39</f>
        <v>5.0800200000000002</v>
      </c>
      <c r="Q66" s="89">
        <f>グラフデータ!DL39</f>
        <v>36.484349999999999</v>
      </c>
      <c r="R66" s="316"/>
      <c r="S66" t="s">
        <v>70</v>
      </c>
      <c r="T66" s="331">
        <f t="shared" ref="T66" si="114">LARGE($D66:$H66,T$6)</f>
        <v>4.6399999999999997</v>
      </c>
      <c r="U66" s="331">
        <f t="shared" si="98"/>
        <v>2.1800000000000002</v>
      </c>
      <c r="V66" s="331">
        <f t="shared" si="98"/>
        <v>2.0699999999999998</v>
      </c>
      <c r="W66" s="331">
        <f t="shared" si="98"/>
        <v>1.19</v>
      </c>
      <c r="X66" s="331">
        <f t="shared" si="98"/>
        <v>1.1599999999999999</v>
      </c>
      <c r="Y66" s="331">
        <f t="shared" ref="Y66" si="115">I66</f>
        <v>1.63</v>
      </c>
      <c r="AA66" t="s">
        <v>70</v>
      </c>
      <c r="AB66" s="331">
        <f t="shared" ref="AB66" si="116">LARGE($K66:$O66,AB$6)</f>
        <v>12.24924</v>
      </c>
      <c r="AC66" s="331">
        <f t="shared" si="96"/>
        <v>6.6072199999999999</v>
      </c>
      <c r="AD66" s="331">
        <f t="shared" si="96"/>
        <v>5.5954800000000002</v>
      </c>
      <c r="AE66" s="331">
        <f t="shared" si="96"/>
        <v>4.4880599999999999</v>
      </c>
      <c r="AF66" s="331">
        <f t="shared" si="96"/>
        <v>2.4643299999999999</v>
      </c>
      <c r="AG66" s="334">
        <f t="shared" ref="AG66" si="117">P66</f>
        <v>5.0800200000000002</v>
      </c>
      <c r="AJ66" s="601"/>
      <c r="AK66" s="601"/>
    </row>
    <row r="67" spans="1:37" ht="65.099999999999994" customHeight="1">
      <c r="A67">
        <v>38</v>
      </c>
      <c r="B67" s="22"/>
      <c r="C67" s="23"/>
      <c r="D67" s="85"/>
      <c r="E67" s="86"/>
      <c r="F67" s="86"/>
      <c r="G67" s="86"/>
      <c r="H67" s="86"/>
      <c r="I67" s="87"/>
      <c r="J67" s="88"/>
      <c r="K67" s="84"/>
      <c r="L67" s="81"/>
      <c r="M67" s="81"/>
      <c r="N67" s="84"/>
      <c r="O67" s="81"/>
      <c r="P67" s="82"/>
      <c r="Q67" s="89"/>
      <c r="R67" s="316"/>
      <c r="T67" t="str">
        <f>HLOOKUP(T68,$D68:$I$104,$A68,FALSE)</f>
        <v>森林</v>
      </c>
      <c r="U67" t="str">
        <f>HLOOKUP(U68,$D68:$I$104,$A68,FALSE)</f>
        <v>農地</v>
      </c>
      <c r="V67" t="str">
        <f>HLOOKUP(V68,$D68:$I$104,$A68,FALSE)</f>
        <v>宅地</v>
      </c>
      <c r="W67" t="str">
        <f>HLOOKUP(W68,$D68:$I$104,$A68,FALSE)</f>
        <v>道路</v>
      </c>
      <c r="X67" t="str">
        <f>HLOOKUP(X68,$D68:$I$104,$A68,FALSE)</f>
        <v>水面・河川・水路</v>
      </c>
      <c r="Y67" t="s">
        <v>407</v>
      </c>
      <c r="AB67" t="str">
        <f>HLOOKUP(AB68,$K68:$O$104,$A68,FALSE)</f>
        <v>民生費</v>
      </c>
      <c r="AC67" t="str">
        <f>HLOOKUP(AC68,$K68:$O$104,$A68,FALSE)</f>
        <v>総務費</v>
      </c>
      <c r="AD67" t="str">
        <f>HLOOKUP(AD68,$K68:$O$104,$A68,FALSE)</f>
        <v>土木費</v>
      </c>
      <c r="AE67" t="str">
        <f>HLOOKUP(AE68,$K68:$O$104,$A68,FALSE)</f>
        <v>教育費</v>
      </c>
      <c r="AF67" t="str">
        <f>HLOOKUP(AF68,$K68:$O$104,$A68,FALSE)</f>
        <v>公債費</v>
      </c>
      <c r="AG67" t="s">
        <v>407</v>
      </c>
      <c r="AI67" t="s">
        <v>72</v>
      </c>
      <c r="AJ67" s="601"/>
      <c r="AK67" s="601"/>
    </row>
    <row r="68" spans="1:37" ht="65.099999999999994" customHeight="1">
      <c r="A68">
        <v>37</v>
      </c>
      <c r="B68" s="22" t="s">
        <v>72</v>
      </c>
      <c r="C68" s="23" t="s">
        <v>73</v>
      </c>
      <c r="D68" s="85">
        <f>グラフデータ!AD39</f>
        <v>6.42</v>
      </c>
      <c r="E68" s="86">
        <f>グラフデータ!AE39</f>
        <v>3.48</v>
      </c>
      <c r="F68" s="86">
        <f>グラフデータ!AF39</f>
        <v>0.92</v>
      </c>
      <c r="G68" s="86">
        <f>グラフデータ!AG39</f>
        <v>1.8</v>
      </c>
      <c r="H68" s="86">
        <f>グラフデータ!AH39</f>
        <v>1.45</v>
      </c>
      <c r="I68" s="87">
        <f>グラフデータ!AI39</f>
        <v>2.75</v>
      </c>
      <c r="J68" s="88">
        <f>グラフデータ!AJ39</f>
        <v>16.82</v>
      </c>
      <c r="K68" s="84">
        <f>グラフデータ!DF40</f>
        <v>10.125959999999999</v>
      </c>
      <c r="L68" s="81">
        <f>グラフデータ!DG40</f>
        <v>5.9863799999999996</v>
      </c>
      <c r="M68" s="81">
        <f>グラフデータ!DH40</f>
        <v>4.3487099999999996</v>
      </c>
      <c r="N68" s="84">
        <f>グラフデータ!DI40</f>
        <v>3.5796000000000001</v>
      </c>
      <c r="O68" s="81">
        <f>グラフデータ!DJ40</f>
        <v>2.7326700000000002</v>
      </c>
      <c r="P68" s="82">
        <f>グラフデータ!DK40</f>
        <v>5.9895899999999997</v>
      </c>
      <c r="Q68" s="89">
        <f>グラフデータ!DL40</f>
        <v>32.762909999999998</v>
      </c>
      <c r="R68" s="316"/>
      <c r="S68" t="s">
        <v>72</v>
      </c>
      <c r="T68" s="331">
        <f t="shared" ref="T68" si="118">LARGE($D68:$H68,T$6)</f>
        <v>6.42</v>
      </c>
      <c r="U68" s="331">
        <f t="shared" si="98"/>
        <v>3.48</v>
      </c>
      <c r="V68" s="331">
        <f t="shared" si="98"/>
        <v>1.8</v>
      </c>
      <c r="W68" s="331">
        <f t="shared" si="98"/>
        <v>1.45</v>
      </c>
      <c r="X68" s="331">
        <f t="shared" si="98"/>
        <v>0.92</v>
      </c>
      <c r="Y68" s="331">
        <f t="shared" ref="Y68" si="119">I68</f>
        <v>2.75</v>
      </c>
      <c r="AA68" t="s">
        <v>72</v>
      </c>
      <c r="AB68" s="331">
        <f t="shared" ref="AB68" si="120">LARGE($K68:$O68,AB$6)</f>
        <v>10.125959999999999</v>
      </c>
      <c r="AC68" s="331">
        <f t="shared" si="96"/>
        <v>5.9863799999999996</v>
      </c>
      <c r="AD68" s="331">
        <f t="shared" si="96"/>
        <v>4.3487099999999996</v>
      </c>
      <c r="AE68" s="331">
        <f t="shared" si="96"/>
        <v>3.5796000000000001</v>
      </c>
      <c r="AF68" s="331">
        <f t="shared" si="96"/>
        <v>2.7326700000000002</v>
      </c>
      <c r="AG68" s="334">
        <f t="shared" ref="AG68" si="121">P68</f>
        <v>5.9895899999999997</v>
      </c>
      <c r="AJ68" s="601"/>
      <c r="AK68" s="601"/>
    </row>
    <row r="69" spans="1:37" ht="65.099999999999994" customHeight="1">
      <c r="A69">
        <v>36</v>
      </c>
      <c r="B69" s="22"/>
      <c r="C69" s="23"/>
      <c r="D69" s="85"/>
      <c r="E69" s="86"/>
      <c r="F69" s="86"/>
      <c r="G69" s="86"/>
      <c r="H69" s="86"/>
      <c r="I69" s="87"/>
      <c r="J69" s="88"/>
      <c r="K69" s="84"/>
      <c r="L69" s="81"/>
      <c r="M69" s="81"/>
      <c r="N69" s="84"/>
      <c r="O69" s="81"/>
      <c r="P69" s="82"/>
      <c r="Q69" s="89"/>
      <c r="R69" s="316"/>
      <c r="T69" t="str">
        <f>HLOOKUP(T70,$D70:$I$104,$A70,FALSE)</f>
        <v>森林</v>
      </c>
      <c r="U69" t="str">
        <f>HLOOKUP(U70,$D70:$I$104,$A70,FALSE)</f>
        <v>農地</v>
      </c>
      <c r="V69" t="str">
        <f>HLOOKUP(V70,$D70:$I$104,$A70,FALSE)</f>
        <v>宅地</v>
      </c>
      <c r="W69" t="str">
        <f>HLOOKUP(W70,$D70:$I$104,$A70,FALSE)</f>
        <v>水面・河川・水路</v>
      </c>
      <c r="X69" t="str">
        <f>HLOOKUP(X70,$D70:$I$104,$A70,FALSE)</f>
        <v>道路</v>
      </c>
      <c r="Y69" t="s">
        <v>407</v>
      </c>
      <c r="AB69" t="str">
        <f>HLOOKUP(AB70,$K70:$O$104,$A70,FALSE)</f>
        <v>民生費</v>
      </c>
      <c r="AC69" t="str">
        <f>HLOOKUP(AC70,$K70:$O$104,$A70,FALSE)</f>
        <v>総務費</v>
      </c>
      <c r="AD69" t="str">
        <f>HLOOKUP(AD70,$K70:$O$104,$A70,FALSE)</f>
        <v>土木費</v>
      </c>
      <c r="AE69" t="str">
        <f>HLOOKUP(AE70,$K70:$O$104,$A70,FALSE)</f>
        <v>教育費</v>
      </c>
      <c r="AF69" t="str">
        <f>HLOOKUP(AF70,$K70:$O$104,$A70,FALSE)</f>
        <v>公債費</v>
      </c>
      <c r="AG69" t="s">
        <v>407</v>
      </c>
      <c r="AI69" t="s">
        <v>74</v>
      </c>
      <c r="AJ69" s="601"/>
      <c r="AK69" s="601"/>
    </row>
    <row r="70" spans="1:37" ht="65.099999999999994" customHeight="1">
      <c r="A70">
        <v>35</v>
      </c>
      <c r="B70" s="22" t="s">
        <v>74</v>
      </c>
      <c r="C70" s="23" t="s">
        <v>75</v>
      </c>
      <c r="D70" s="85">
        <f>グラフデータ!AD40</f>
        <v>28.38</v>
      </c>
      <c r="E70" s="86">
        <f>グラフデータ!AE40</f>
        <v>2.5499999999999998</v>
      </c>
      <c r="F70" s="86">
        <f>グラフデータ!AF40</f>
        <v>1.76</v>
      </c>
      <c r="G70" s="86">
        <f>グラフデータ!AG40</f>
        <v>2.44</v>
      </c>
      <c r="H70" s="86">
        <f>グラフデータ!AH40</f>
        <v>1.55</v>
      </c>
      <c r="I70" s="87">
        <f>グラフデータ!AI40</f>
        <v>4.4800000000000004</v>
      </c>
      <c r="J70" s="88">
        <f>グラフデータ!AJ40</f>
        <v>41.16</v>
      </c>
      <c r="K70" s="84">
        <f>グラフデータ!DF41</f>
        <v>16.365390000000001</v>
      </c>
      <c r="L70" s="81">
        <f>グラフデータ!DG41</f>
        <v>9.2987400000000004</v>
      </c>
      <c r="M70" s="81">
        <f>グラフデータ!DH41</f>
        <v>7.2986399999999998</v>
      </c>
      <c r="N70" s="84">
        <f>グラフデータ!DI41</f>
        <v>6.61843</v>
      </c>
      <c r="O70" s="81">
        <f>グラフデータ!DJ41</f>
        <v>4.29922</v>
      </c>
      <c r="P70" s="82">
        <f>グラフデータ!DK41</f>
        <v>8.8338599999999996</v>
      </c>
      <c r="Q70" s="89">
        <f>グラフデータ!DL41</f>
        <v>52.714280000000002</v>
      </c>
      <c r="R70" s="316"/>
      <c r="S70" t="s">
        <v>74</v>
      </c>
      <c r="T70" s="331">
        <f t="shared" ref="T70" si="122">LARGE($D70:$H70,T$6)</f>
        <v>28.38</v>
      </c>
      <c r="U70" s="331">
        <f t="shared" si="98"/>
        <v>2.5499999999999998</v>
      </c>
      <c r="V70" s="331">
        <f t="shared" si="98"/>
        <v>2.44</v>
      </c>
      <c r="W70" s="331">
        <f t="shared" si="98"/>
        <v>1.76</v>
      </c>
      <c r="X70" s="331">
        <f t="shared" si="98"/>
        <v>1.55</v>
      </c>
      <c r="Y70" s="331">
        <f t="shared" ref="Y70" si="123">I70</f>
        <v>4.4800000000000004</v>
      </c>
      <c r="AA70" t="s">
        <v>74</v>
      </c>
      <c r="AB70" s="331">
        <f t="shared" ref="AB70" si="124">LARGE($K70:$O70,AB$6)</f>
        <v>16.365390000000001</v>
      </c>
      <c r="AC70" s="331">
        <f t="shared" si="96"/>
        <v>9.2987400000000004</v>
      </c>
      <c r="AD70" s="331">
        <f t="shared" si="96"/>
        <v>7.2986399999999998</v>
      </c>
      <c r="AE70" s="331">
        <f t="shared" si="96"/>
        <v>6.61843</v>
      </c>
      <c r="AF70" s="331">
        <f t="shared" si="96"/>
        <v>4.29922</v>
      </c>
      <c r="AG70" s="334">
        <f t="shared" ref="AG70" si="125">P70</f>
        <v>8.8338599999999996</v>
      </c>
      <c r="AJ70" s="601"/>
      <c r="AK70" s="601"/>
    </row>
    <row r="71" spans="1:37" ht="65.099999999999994" customHeight="1">
      <c r="A71">
        <v>34</v>
      </c>
      <c r="B71" s="22"/>
      <c r="C71" s="23"/>
      <c r="D71" s="85"/>
      <c r="E71" s="86"/>
      <c r="F71" s="86"/>
      <c r="G71" s="86"/>
      <c r="H71" s="86"/>
      <c r="I71" s="87"/>
      <c r="J71" s="88"/>
      <c r="K71" s="84"/>
      <c r="L71" s="81"/>
      <c r="M71" s="81"/>
      <c r="N71" s="84"/>
      <c r="O71" s="81"/>
      <c r="P71" s="82"/>
      <c r="Q71" s="89"/>
      <c r="R71" s="316"/>
      <c r="T71" t="str">
        <f>HLOOKUP(T72,$D72:$I$104,$A72,FALSE)</f>
        <v>森林</v>
      </c>
      <c r="U71" t="str">
        <f>HLOOKUP(U72,$D72:$I$104,$A72,FALSE)</f>
        <v>道路</v>
      </c>
      <c r="V71" t="str">
        <f>HLOOKUP(V72,$D72:$I$104,$A72,FALSE)</f>
        <v>農地</v>
      </c>
      <c r="W71" t="str">
        <f>HLOOKUP(W72,$D72:$I$104,$A72,FALSE)</f>
        <v>水面・河川・水路</v>
      </c>
      <c r="X71" t="str">
        <f>HLOOKUP(X72,$D72:$I$104,$A72,FALSE)</f>
        <v>宅地</v>
      </c>
      <c r="Y71" t="s">
        <v>407</v>
      </c>
      <c r="AB71" t="str">
        <f>HLOOKUP(AB72,$K72:$O$104,$A72,FALSE)</f>
        <v>総務費</v>
      </c>
      <c r="AC71" t="str">
        <f>HLOOKUP(AC72,$K72:$O$104,$A72,FALSE)</f>
        <v>民生費</v>
      </c>
      <c r="AD71" t="str">
        <f>HLOOKUP(AD72,$K72:$O$104,$A72,FALSE)</f>
        <v>土木費</v>
      </c>
      <c r="AE71" t="str">
        <f>HLOOKUP(AE72,$K72:$O$104,$A72,FALSE)</f>
        <v>教育費</v>
      </c>
      <c r="AF71" t="str">
        <f>HLOOKUP(AF72,$K72:$O$104,$A72,FALSE)</f>
        <v>公債費</v>
      </c>
      <c r="AG71" t="s">
        <v>407</v>
      </c>
      <c r="AI71" t="s">
        <v>76</v>
      </c>
      <c r="AJ71" s="601"/>
      <c r="AK71" s="601"/>
    </row>
    <row r="72" spans="1:37" ht="65.099999999999994" customHeight="1">
      <c r="A72">
        <v>33</v>
      </c>
      <c r="B72" s="22" t="s">
        <v>76</v>
      </c>
      <c r="C72" s="23" t="s">
        <v>77</v>
      </c>
      <c r="D72" s="85">
        <f>グラフデータ!AD41</f>
        <v>81.73</v>
      </c>
      <c r="E72" s="86">
        <f>グラフデータ!AE41</f>
        <v>2</v>
      </c>
      <c r="F72" s="86">
        <f>グラフデータ!AF41</f>
        <v>1.7</v>
      </c>
      <c r="G72" s="86">
        <f>グラフデータ!AG41</f>
        <v>1.33</v>
      </c>
      <c r="H72" s="86">
        <f>グラフデータ!AH41</f>
        <v>2.25</v>
      </c>
      <c r="I72" s="87">
        <f>グラフデータ!AI41</f>
        <v>1.46</v>
      </c>
      <c r="J72" s="88">
        <f>グラフデータ!AJ41</f>
        <v>90.47</v>
      </c>
      <c r="K72" s="84">
        <f>グラフデータ!DF42</f>
        <v>7.8436300000000001</v>
      </c>
      <c r="L72" s="81">
        <f>グラフデータ!DG42</f>
        <v>8.4049200000000006</v>
      </c>
      <c r="M72" s="81">
        <f>グラフデータ!DH42</f>
        <v>3.3148</v>
      </c>
      <c r="N72" s="84">
        <f>グラフデータ!DI42</f>
        <v>3.1403099999999999</v>
      </c>
      <c r="O72" s="81">
        <f>グラフデータ!DJ42</f>
        <v>2.0369199999999998</v>
      </c>
      <c r="P72" s="82">
        <f>グラフデータ!DK42</f>
        <v>6.5552099999999998</v>
      </c>
      <c r="Q72" s="89">
        <f>グラフデータ!DL42</f>
        <v>31.29579</v>
      </c>
      <c r="R72" s="316"/>
      <c r="S72" t="s">
        <v>76</v>
      </c>
      <c r="T72" s="331">
        <f t="shared" ref="T72" si="126">LARGE($D72:$H72,T$6)</f>
        <v>81.73</v>
      </c>
      <c r="U72" s="331">
        <f t="shared" si="98"/>
        <v>2.25</v>
      </c>
      <c r="V72" s="331">
        <f t="shared" si="98"/>
        <v>2</v>
      </c>
      <c r="W72" s="331">
        <f t="shared" si="98"/>
        <v>1.7</v>
      </c>
      <c r="X72" s="331">
        <f t="shared" si="98"/>
        <v>1.33</v>
      </c>
      <c r="Y72" s="331">
        <f t="shared" ref="Y72" si="127">I72</f>
        <v>1.46</v>
      </c>
      <c r="AA72" t="s">
        <v>76</v>
      </c>
      <c r="AB72" s="331">
        <f t="shared" ref="AB72" si="128">LARGE($K72:$O72,AB$6)</f>
        <v>8.4049200000000006</v>
      </c>
      <c r="AC72" s="331">
        <f t="shared" si="96"/>
        <v>7.8436300000000001</v>
      </c>
      <c r="AD72" s="331">
        <f t="shared" si="96"/>
        <v>3.3148</v>
      </c>
      <c r="AE72" s="331">
        <f t="shared" si="96"/>
        <v>3.1403099999999999</v>
      </c>
      <c r="AF72" s="331">
        <f t="shared" si="96"/>
        <v>2.0369199999999998</v>
      </c>
      <c r="AG72" s="334">
        <f t="shared" ref="AG72" si="129">P72</f>
        <v>6.5552099999999998</v>
      </c>
      <c r="AJ72" s="601"/>
      <c r="AK72" s="601"/>
    </row>
    <row r="73" spans="1:37" ht="65.099999999999994" customHeight="1">
      <c r="A73">
        <v>32</v>
      </c>
      <c r="B73" s="22"/>
      <c r="C73" s="23"/>
      <c r="D73" s="85"/>
      <c r="E73" s="86"/>
      <c r="F73" s="86"/>
      <c r="G73" s="86"/>
      <c r="H73" s="86"/>
      <c r="I73" s="87"/>
      <c r="J73" s="88"/>
      <c r="K73" s="84"/>
      <c r="L73" s="81"/>
      <c r="M73" s="81"/>
      <c r="N73" s="84"/>
      <c r="O73" s="81"/>
      <c r="P73" s="82"/>
      <c r="Q73" s="89"/>
      <c r="R73" s="316"/>
      <c r="T73" t="str">
        <f>HLOOKUP(T74,$D74:$I$104,$A74,FALSE)</f>
        <v>森林</v>
      </c>
      <c r="U73" t="str">
        <f>HLOOKUP(U74,$D74:$I$104,$A74,FALSE)</f>
        <v>農地</v>
      </c>
      <c r="V73" t="str">
        <f>HLOOKUP(V74,$D74:$I$104,$A74,FALSE)</f>
        <v>道路</v>
      </c>
      <c r="W73" t="str">
        <f>HLOOKUP(W74,$D74:$I$104,$A74,FALSE)</f>
        <v>宅地</v>
      </c>
      <c r="X73" t="str">
        <f>HLOOKUP(X74,$D74:$I$104,$A74,FALSE)</f>
        <v>水面・河川・水路</v>
      </c>
      <c r="Y73" t="s">
        <v>407</v>
      </c>
      <c r="AB73" t="str">
        <f>HLOOKUP(AB74,$K74:$O$104,$A74,FALSE)</f>
        <v>民生費</v>
      </c>
      <c r="AC73" t="str">
        <f>HLOOKUP(AC74,$K74:$O$104,$A74,FALSE)</f>
        <v>総務費</v>
      </c>
      <c r="AD73" t="str">
        <f>HLOOKUP(AD74,$K74:$O$104,$A74,FALSE)</f>
        <v>土木費</v>
      </c>
      <c r="AE73" t="str">
        <f>HLOOKUP(AE74,$K74:$O$104,$A74,FALSE)</f>
        <v>教育費</v>
      </c>
      <c r="AF73" t="str">
        <f>HLOOKUP(AF74,$K74:$O$104,$A74,FALSE)</f>
        <v>公債費</v>
      </c>
      <c r="AG73" t="s">
        <v>407</v>
      </c>
      <c r="AI73" t="s">
        <v>78</v>
      </c>
      <c r="AJ73" s="601"/>
      <c r="AK73" s="601"/>
    </row>
    <row r="74" spans="1:37" ht="65.099999999999994" customHeight="1">
      <c r="A74">
        <v>31</v>
      </c>
      <c r="B74" s="22" t="s">
        <v>78</v>
      </c>
      <c r="C74" s="23" t="s">
        <v>79</v>
      </c>
      <c r="D74" s="85">
        <f>グラフデータ!AD42</f>
        <v>102.7</v>
      </c>
      <c r="E74" s="86">
        <f>グラフデータ!AE42</f>
        <v>4.95</v>
      </c>
      <c r="F74" s="86">
        <f>グラフデータ!AF42</f>
        <v>2.13</v>
      </c>
      <c r="G74" s="86">
        <f>グラフデータ!AG42</f>
        <v>3.37</v>
      </c>
      <c r="H74" s="86">
        <f>グラフデータ!AH42</f>
        <v>4.43</v>
      </c>
      <c r="I74" s="87">
        <f>グラフデータ!AI42</f>
        <v>11.21</v>
      </c>
      <c r="J74" s="88">
        <f>グラフデータ!AJ42</f>
        <v>128.79</v>
      </c>
      <c r="K74" s="84">
        <f>グラフデータ!DF43</f>
        <v>18.559920000000002</v>
      </c>
      <c r="L74" s="81">
        <f>グラフデータ!DG43</f>
        <v>17.667819999999999</v>
      </c>
      <c r="M74" s="81">
        <f>グラフデータ!DH43</f>
        <v>7.2942900000000002</v>
      </c>
      <c r="N74" s="84">
        <f>グラフデータ!DI43</f>
        <v>5.4082499999999998</v>
      </c>
      <c r="O74" s="81">
        <f>グラフデータ!DJ43</f>
        <v>4.3921799999999998</v>
      </c>
      <c r="P74" s="82">
        <f>グラフデータ!DK43</f>
        <v>11.71166</v>
      </c>
      <c r="Q74" s="89">
        <f>グラフデータ!DL43</f>
        <v>65.034120000000001</v>
      </c>
      <c r="R74" s="316"/>
      <c r="S74" t="s">
        <v>78</v>
      </c>
      <c r="T74" s="331">
        <f t="shared" ref="T74" si="130">LARGE($D74:$H74,T$6)</f>
        <v>102.7</v>
      </c>
      <c r="U74" s="331">
        <f t="shared" si="98"/>
        <v>4.95</v>
      </c>
      <c r="V74" s="331">
        <f t="shared" si="98"/>
        <v>4.43</v>
      </c>
      <c r="W74" s="331">
        <f t="shared" si="98"/>
        <v>3.37</v>
      </c>
      <c r="X74" s="331">
        <f t="shared" si="98"/>
        <v>2.13</v>
      </c>
      <c r="Y74" s="331">
        <f t="shared" ref="Y74" si="131">I74</f>
        <v>11.21</v>
      </c>
      <c r="AA74" t="s">
        <v>78</v>
      </c>
      <c r="AB74" s="331">
        <f t="shared" ref="AB74" si="132">LARGE($K74:$O74,AB$6)</f>
        <v>18.559920000000002</v>
      </c>
      <c r="AC74" s="331">
        <f t="shared" si="96"/>
        <v>17.667819999999999</v>
      </c>
      <c r="AD74" s="331">
        <f t="shared" si="96"/>
        <v>7.2942900000000002</v>
      </c>
      <c r="AE74" s="331">
        <f t="shared" si="96"/>
        <v>5.4082499999999998</v>
      </c>
      <c r="AF74" s="331">
        <f t="shared" si="96"/>
        <v>4.3921799999999998</v>
      </c>
      <c r="AG74" s="334">
        <f t="shared" ref="AG74" si="133">P74</f>
        <v>11.71166</v>
      </c>
      <c r="AJ74" s="601"/>
      <c r="AK74" s="601"/>
    </row>
    <row r="75" spans="1:37" ht="65.099999999999994" customHeight="1">
      <c r="A75">
        <v>30</v>
      </c>
      <c r="B75" s="22"/>
      <c r="C75" s="23"/>
      <c r="D75" s="85"/>
      <c r="E75" s="86"/>
      <c r="F75" s="86"/>
      <c r="G75" s="86"/>
      <c r="H75" s="86"/>
      <c r="I75" s="87"/>
      <c r="J75" s="88"/>
      <c r="K75" s="84"/>
      <c r="L75" s="81"/>
      <c r="M75" s="81"/>
      <c r="N75" s="84"/>
      <c r="O75" s="81"/>
      <c r="P75" s="82"/>
      <c r="Q75" s="89"/>
      <c r="R75" s="316"/>
      <c r="T75" t="str">
        <f>HLOOKUP(T76,$D76:$I$104,$A76,FALSE)</f>
        <v>森林</v>
      </c>
      <c r="U75" t="str">
        <f>HLOOKUP(U76,$D76:$I$104,$A76,FALSE)</f>
        <v>農地</v>
      </c>
      <c r="V75" t="str">
        <f>HLOOKUP(V76,$D76:$I$104,$A76,FALSE)</f>
        <v>道路</v>
      </c>
      <c r="W75" t="str">
        <f>HLOOKUP(W76,$D76:$I$104,$A76,FALSE)</f>
        <v>水面・河川・水路</v>
      </c>
      <c r="X75" t="str">
        <f>HLOOKUP(X76,$D76:$I$104,$A76,FALSE)</f>
        <v>宅地</v>
      </c>
      <c r="Y75" t="s">
        <v>407</v>
      </c>
      <c r="AB75" t="str">
        <f>HLOOKUP(AB76,$K76:$O$104,$A76,FALSE)</f>
        <v>民生費</v>
      </c>
      <c r="AC75" t="str">
        <f>HLOOKUP(AC76,$K76:$O$104,$A76,FALSE)</f>
        <v>総務費</v>
      </c>
      <c r="AD75" t="str">
        <f>HLOOKUP(AD76,$K76:$O$104,$A76,FALSE)</f>
        <v>教育費</v>
      </c>
      <c r="AE75" t="str">
        <f>HLOOKUP(AE76,$K76:$O$104,$A76,FALSE)</f>
        <v>公債費</v>
      </c>
      <c r="AF75" t="str">
        <f>HLOOKUP(AF76,$K76:$O$104,$A76,FALSE)</f>
        <v>土木費</v>
      </c>
      <c r="AG75" t="s">
        <v>407</v>
      </c>
      <c r="AI75" t="s">
        <v>80</v>
      </c>
      <c r="AJ75" s="601"/>
      <c r="AK75" s="601"/>
    </row>
    <row r="76" spans="1:37" ht="65.099999999999994" customHeight="1">
      <c r="A76">
        <v>29</v>
      </c>
      <c r="B76" s="22" t="s">
        <v>80</v>
      </c>
      <c r="C76" s="23" t="s">
        <v>81</v>
      </c>
      <c r="D76" s="85">
        <f>グラフデータ!AD43</f>
        <v>207.54</v>
      </c>
      <c r="E76" s="86">
        <f>グラフデータ!AE43</f>
        <v>6.87</v>
      </c>
      <c r="F76" s="86">
        <f>グラフデータ!AF43</f>
        <v>4.51</v>
      </c>
      <c r="G76" s="86">
        <f>グラフデータ!AG43</f>
        <v>2.94</v>
      </c>
      <c r="H76" s="86">
        <f>グラフデータ!AH43</f>
        <v>5.38</v>
      </c>
      <c r="I76" s="87">
        <f>グラフデータ!AI43</f>
        <v>10.66</v>
      </c>
      <c r="J76" s="88">
        <f>グラフデータ!AJ43</f>
        <v>237.9</v>
      </c>
      <c r="K76" s="84">
        <f>グラフデータ!DF44</f>
        <v>13.820959999999999</v>
      </c>
      <c r="L76" s="81">
        <f>グラフデータ!DG44</f>
        <v>13.028549999999999</v>
      </c>
      <c r="M76" s="81">
        <f>グラフデータ!DH44</f>
        <v>4.2269600000000001</v>
      </c>
      <c r="N76" s="84">
        <f>グラフデータ!DI44</f>
        <v>6.6089399999999996</v>
      </c>
      <c r="O76" s="81">
        <f>グラフデータ!DJ44</f>
        <v>6.3072600000000003</v>
      </c>
      <c r="P76" s="82">
        <f>グラフデータ!DK44</f>
        <v>20.884650000000001</v>
      </c>
      <c r="Q76" s="89">
        <f>グラフデータ!DL44</f>
        <v>64.877319999999997</v>
      </c>
      <c r="R76" s="316"/>
      <c r="S76" t="s">
        <v>80</v>
      </c>
      <c r="T76" s="331">
        <f t="shared" ref="T76" si="134">LARGE($D76:$H76,T$6)</f>
        <v>207.54</v>
      </c>
      <c r="U76" s="331">
        <f t="shared" si="98"/>
        <v>6.87</v>
      </c>
      <c r="V76" s="331">
        <f t="shared" si="98"/>
        <v>5.38</v>
      </c>
      <c r="W76" s="331">
        <f t="shared" si="98"/>
        <v>4.51</v>
      </c>
      <c r="X76" s="331">
        <f t="shared" si="98"/>
        <v>2.94</v>
      </c>
      <c r="Y76" s="331">
        <f t="shared" ref="Y76" si="135">I76</f>
        <v>10.66</v>
      </c>
      <c r="AA76" t="s">
        <v>80</v>
      </c>
      <c r="AB76" s="331">
        <f t="shared" ref="AB76" si="136">LARGE($K76:$O76,AB$6)</f>
        <v>13.820959999999999</v>
      </c>
      <c r="AC76" s="331">
        <f t="shared" si="96"/>
        <v>13.028549999999999</v>
      </c>
      <c r="AD76" s="331">
        <f t="shared" si="96"/>
        <v>6.6089399999999996</v>
      </c>
      <c r="AE76" s="331">
        <f t="shared" si="96"/>
        <v>6.3072600000000003</v>
      </c>
      <c r="AF76" s="331">
        <f t="shared" si="96"/>
        <v>4.2269600000000001</v>
      </c>
      <c r="AG76" s="334">
        <f t="shared" ref="AG76" si="137">P76</f>
        <v>20.884650000000001</v>
      </c>
      <c r="AJ76" s="601"/>
      <c r="AK76" s="601"/>
    </row>
    <row r="77" spans="1:37" ht="65.099999999999994" customHeight="1">
      <c r="A77">
        <v>28</v>
      </c>
      <c r="B77" s="22"/>
      <c r="C77" s="23"/>
      <c r="D77" s="85"/>
      <c r="E77" s="86"/>
      <c r="F77" s="86"/>
      <c r="G77" s="86"/>
      <c r="H77" s="86"/>
      <c r="I77" s="87"/>
      <c r="J77" s="88"/>
      <c r="K77" s="84"/>
      <c r="L77" s="81"/>
      <c r="M77" s="81"/>
      <c r="N77" s="84"/>
      <c r="O77" s="81"/>
      <c r="P77" s="82"/>
      <c r="Q77" s="89"/>
      <c r="R77" s="316"/>
      <c r="T77" t="str">
        <f>HLOOKUP(T78,$D78:$I$104,$A78,FALSE)</f>
        <v>森林</v>
      </c>
      <c r="U77" t="str">
        <f>HLOOKUP(U78,$D78:$I$104,$A78,FALSE)</f>
        <v>農地</v>
      </c>
      <c r="V77" t="str">
        <f>HLOOKUP(V78,$D78:$I$104,$A78,FALSE)</f>
        <v>道路</v>
      </c>
      <c r="W77" t="str">
        <f>HLOOKUP(W78,$D78:$I$104,$A78,FALSE)</f>
        <v>宅地</v>
      </c>
      <c r="X77" t="str">
        <f>HLOOKUP(X78,$D78:$I$104,$A78,FALSE)</f>
        <v>水面・河川・水路</v>
      </c>
      <c r="Y77" t="s">
        <v>407</v>
      </c>
      <c r="AB77" t="str">
        <f>HLOOKUP(AB78,$K78:$O$104,$A78,FALSE)</f>
        <v>総務費</v>
      </c>
      <c r="AC77" t="str">
        <f>HLOOKUP(AC78,$K78:$O$104,$A78,FALSE)</f>
        <v>民生費</v>
      </c>
      <c r="AD77" t="str">
        <f>HLOOKUP(AD78,$K78:$O$104,$A78,FALSE)</f>
        <v>公債費</v>
      </c>
      <c r="AE77" t="str">
        <f>HLOOKUP(AE78,$K78:$O$104,$A78,FALSE)</f>
        <v>教育費</v>
      </c>
      <c r="AF77" t="str">
        <f>HLOOKUP(AF78,$K78:$O$104,$A78,FALSE)</f>
        <v>土木費</v>
      </c>
      <c r="AG77" t="s">
        <v>407</v>
      </c>
      <c r="AI77" t="s">
        <v>82</v>
      </c>
      <c r="AJ77" s="601"/>
      <c r="AK77" s="601"/>
    </row>
    <row r="78" spans="1:37" ht="65.099999999999994" customHeight="1">
      <c r="A78">
        <v>27</v>
      </c>
      <c r="B78" s="22" t="s">
        <v>82</v>
      </c>
      <c r="C78" s="23" t="s">
        <v>83</v>
      </c>
      <c r="D78" s="85">
        <f>グラフデータ!AD44</f>
        <v>76.790000000000006</v>
      </c>
      <c r="E78" s="86">
        <f>グラフデータ!AE44</f>
        <v>2.62</v>
      </c>
      <c r="F78" s="86">
        <f>グラフデータ!AF44</f>
        <v>0.78</v>
      </c>
      <c r="G78" s="86">
        <f>グラフデータ!AG44</f>
        <v>0.88</v>
      </c>
      <c r="H78" s="86">
        <f>グラフデータ!AH44</f>
        <v>2.2599999999999998</v>
      </c>
      <c r="I78" s="87">
        <f>グラフデータ!AI44</f>
        <v>3.76</v>
      </c>
      <c r="J78" s="88">
        <f>グラフデータ!AJ44</f>
        <v>87.09</v>
      </c>
      <c r="K78" s="84">
        <f>グラフデータ!DF45</f>
        <v>4.8348000000000004</v>
      </c>
      <c r="L78" s="81">
        <f>グラフデータ!DG45</f>
        <v>7.0903999999999998</v>
      </c>
      <c r="M78" s="81">
        <f>グラフデータ!DH45</f>
        <v>2.0069400000000002</v>
      </c>
      <c r="N78" s="84">
        <f>グラフデータ!DI45</f>
        <v>2.2183600000000001</v>
      </c>
      <c r="O78" s="81">
        <f>グラフデータ!DJ45</f>
        <v>3.3050299999999999</v>
      </c>
      <c r="P78" s="82">
        <f>グラフデータ!DK45</f>
        <v>11.870649999999999</v>
      </c>
      <c r="Q78" s="89">
        <f>グラフデータ!DL45</f>
        <v>31.326180000000001</v>
      </c>
      <c r="R78" s="316"/>
      <c r="S78" t="s">
        <v>82</v>
      </c>
      <c r="T78" s="331">
        <f t="shared" ref="T78" si="138">LARGE($D78:$H78,T$6)</f>
        <v>76.790000000000006</v>
      </c>
      <c r="U78" s="331">
        <f t="shared" si="98"/>
        <v>2.62</v>
      </c>
      <c r="V78" s="331">
        <f t="shared" si="98"/>
        <v>2.2599999999999998</v>
      </c>
      <c r="W78" s="331">
        <f t="shared" si="98"/>
        <v>0.88</v>
      </c>
      <c r="X78" s="331">
        <f t="shared" si="98"/>
        <v>0.78</v>
      </c>
      <c r="Y78" s="331">
        <f t="shared" ref="Y78" si="139">I78</f>
        <v>3.76</v>
      </c>
      <c r="AA78" t="s">
        <v>82</v>
      </c>
      <c r="AB78" s="331">
        <f t="shared" ref="AB78" si="140">LARGE($K78:$O78,AB$6)</f>
        <v>7.0903999999999998</v>
      </c>
      <c r="AC78" s="331">
        <f t="shared" si="96"/>
        <v>4.8348000000000004</v>
      </c>
      <c r="AD78" s="331">
        <f t="shared" si="96"/>
        <v>3.3050299999999999</v>
      </c>
      <c r="AE78" s="331">
        <f t="shared" si="96"/>
        <v>2.2183600000000001</v>
      </c>
      <c r="AF78" s="331">
        <f t="shared" si="96"/>
        <v>2.0069400000000002</v>
      </c>
      <c r="AG78" s="334">
        <f t="shared" ref="AG78" si="141">P78</f>
        <v>11.870649999999999</v>
      </c>
      <c r="AJ78" s="601"/>
      <c r="AK78" s="601"/>
    </row>
    <row r="79" spans="1:37" ht="65.099999999999994" customHeight="1">
      <c r="A79">
        <v>26</v>
      </c>
      <c r="B79" s="22"/>
      <c r="C79" s="23"/>
      <c r="D79" s="85"/>
      <c r="E79" s="86"/>
      <c r="F79" s="86"/>
      <c r="G79" s="86"/>
      <c r="H79" s="86"/>
      <c r="I79" s="87"/>
      <c r="J79" s="88"/>
      <c r="K79" s="84"/>
      <c r="L79" s="81"/>
      <c r="M79" s="81"/>
      <c r="N79" s="84"/>
      <c r="O79" s="81"/>
      <c r="P79" s="82"/>
      <c r="Q79" s="89"/>
      <c r="R79" s="316"/>
      <c r="T79" t="str">
        <f>HLOOKUP(T80,$D80:$I$104,$A80,FALSE)</f>
        <v>森林</v>
      </c>
      <c r="U79" t="str">
        <f>HLOOKUP(U80,$D80:$I$104,$A80,FALSE)</f>
        <v>宅地</v>
      </c>
      <c r="V79" t="str">
        <f>HLOOKUP(V80,$D80:$I$104,$A80,FALSE)</f>
        <v>農地</v>
      </c>
      <c r="W79" t="str">
        <f>HLOOKUP(W80,$D80:$I$104,$A80,FALSE)</f>
        <v>道路</v>
      </c>
      <c r="X79" t="str">
        <f>HLOOKUP(X80,$D80:$I$104,$A80,FALSE)</f>
        <v>水面・河川・水路</v>
      </c>
      <c r="Y79" t="s">
        <v>407</v>
      </c>
      <c r="AB79" t="str">
        <f>HLOOKUP(AB80,$K80:$O$104,$A80,FALSE)</f>
        <v>民生費</v>
      </c>
      <c r="AC79" t="str">
        <f>HLOOKUP(AC80,$K80:$O$104,$A80,FALSE)</f>
        <v>総務費</v>
      </c>
      <c r="AD79" t="str">
        <f>HLOOKUP(AD80,$K80:$O$104,$A80,FALSE)</f>
        <v>土木費</v>
      </c>
      <c r="AE79" t="str">
        <f>HLOOKUP(AE80,$K80:$O$104,$A80,FALSE)</f>
        <v>教育費</v>
      </c>
      <c r="AF79" t="str">
        <f>HLOOKUP(AF80,$K80:$O$104,$A80,FALSE)</f>
        <v>公債費</v>
      </c>
      <c r="AG79" t="s">
        <v>407</v>
      </c>
      <c r="AI79" t="s">
        <v>84</v>
      </c>
      <c r="AJ79" s="601"/>
      <c r="AK79" s="601"/>
    </row>
    <row r="80" spans="1:37" ht="65.099999999999994" customHeight="1">
      <c r="A80">
        <v>25</v>
      </c>
      <c r="B80" s="22" t="s">
        <v>84</v>
      </c>
      <c r="C80" s="23" t="s">
        <v>85</v>
      </c>
      <c r="D80" s="85">
        <f>グラフデータ!AD45</f>
        <v>33.17</v>
      </c>
      <c r="E80" s="86">
        <f>グラフデータ!AE45</f>
        <v>4.4000000000000004</v>
      </c>
      <c r="F80" s="86">
        <f>グラフデータ!AF45</f>
        <v>2.27</v>
      </c>
      <c r="G80" s="86">
        <f>グラフデータ!AG45</f>
        <v>4.43</v>
      </c>
      <c r="H80" s="86">
        <f>グラフデータ!AH45</f>
        <v>2.98</v>
      </c>
      <c r="I80" s="87">
        <f>グラフデータ!AI45</f>
        <v>9.44</v>
      </c>
      <c r="J80" s="88">
        <f>グラフデータ!AJ45</f>
        <v>56.69</v>
      </c>
      <c r="K80" s="84">
        <f>グラフデータ!DF46</f>
        <v>25.661850000000001</v>
      </c>
      <c r="L80" s="81">
        <f>グラフデータ!DG46</f>
        <v>14.450100000000001</v>
      </c>
      <c r="M80" s="81">
        <f>グラフデータ!DH46</f>
        <v>9.1499000000000006</v>
      </c>
      <c r="N80" s="84">
        <f>グラフデータ!DI46</f>
        <v>9.0790600000000001</v>
      </c>
      <c r="O80" s="81">
        <f>グラフデータ!DJ46</f>
        <v>5.1627299999999998</v>
      </c>
      <c r="P80" s="82">
        <f>グラフデータ!DK46</f>
        <v>50.208320000000001</v>
      </c>
      <c r="Q80" s="89">
        <f>グラフデータ!DL46</f>
        <v>113.71196</v>
      </c>
      <c r="R80" s="316"/>
      <c r="S80" t="s">
        <v>84</v>
      </c>
      <c r="T80" s="331">
        <f t="shared" ref="T80" si="142">LARGE($D80:$H80,T$6)</f>
        <v>33.17</v>
      </c>
      <c r="U80" s="331">
        <f t="shared" si="98"/>
        <v>4.43</v>
      </c>
      <c r="V80" s="331">
        <f t="shared" si="98"/>
        <v>4.4000000000000004</v>
      </c>
      <c r="W80" s="331">
        <f t="shared" si="98"/>
        <v>2.98</v>
      </c>
      <c r="X80" s="331">
        <f t="shared" si="98"/>
        <v>2.27</v>
      </c>
      <c r="Y80" s="331">
        <f t="shared" ref="Y80" si="143">I80</f>
        <v>9.44</v>
      </c>
      <c r="AA80" t="s">
        <v>84</v>
      </c>
      <c r="AB80" s="331">
        <f t="shared" ref="AB80" si="144">LARGE($K80:$O80,AB$6)</f>
        <v>25.661850000000001</v>
      </c>
      <c r="AC80" s="331">
        <f t="shared" si="96"/>
        <v>14.450100000000001</v>
      </c>
      <c r="AD80" s="331">
        <f t="shared" si="96"/>
        <v>9.1499000000000006</v>
      </c>
      <c r="AE80" s="331">
        <f t="shared" si="96"/>
        <v>9.0790600000000001</v>
      </c>
      <c r="AF80" s="331">
        <f t="shared" si="96"/>
        <v>5.1627299999999998</v>
      </c>
      <c r="AG80" s="334">
        <f t="shared" ref="AG80" si="145">P80</f>
        <v>50.208320000000001</v>
      </c>
      <c r="AJ80" s="601"/>
      <c r="AK80" s="601"/>
    </row>
    <row r="81" spans="1:37" ht="65.099999999999994" customHeight="1">
      <c r="A81">
        <v>24</v>
      </c>
      <c r="B81" s="22"/>
      <c r="C81" s="23"/>
      <c r="D81" s="85"/>
      <c r="E81" s="86"/>
      <c r="F81" s="86"/>
      <c r="G81" s="86"/>
      <c r="H81" s="86"/>
      <c r="I81" s="87"/>
      <c r="J81" s="88"/>
      <c r="K81" s="84"/>
      <c r="L81" s="81"/>
      <c r="M81" s="81"/>
      <c r="N81" s="84"/>
      <c r="O81" s="81"/>
      <c r="P81" s="82"/>
      <c r="Q81" s="89"/>
      <c r="R81" s="316"/>
      <c r="T81" t="str">
        <f>HLOOKUP(T82,$D82:$I$104,$A82,FALSE)</f>
        <v>森林</v>
      </c>
      <c r="U81" t="str">
        <f>HLOOKUP(U82,$D82:$I$104,$A82,FALSE)</f>
        <v>農地</v>
      </c>
      <c r="V81" t="str">
        <f>HLOOKUP(V82,$D82:$I$104,$A82,FALSE)</f>
        <v>宅地</v>
      </c>
      <c r="W81" t="str">
        <f>HLOOKUP(W82,$D82:$I$104,$A82,FALSE)</f>
        <v>道路</v>
      </c>
      <c r="X81" t="str">
        <f>HLOOKUP(X82,$D82:$I$104,$A82,FALSE)</f>
        <v>水面・河川・水路</v>
      </c>
      <c r="Y81" t="s">
        <v>407</v>
      </c>
      <c r="AB81" t="str">
        <f>HLOOKUP(AB82,$K82:$O$104,$A82,FALSE)</f>
        <v>民生費</v>
      </c>
      <c r="AC81" t="str">
        <f>HLOOKUP(AC82,$K82:$O$104,$A82,FALSE)</f>
        <v>教育費</v>
      </c>
      <c r="AD81" t="str">
        <f>HLOOKUP(AD82,$K82:$O$104,$A82,FALSE)</f>
        <v>総務費</v>
      </c>
      <c r="AE81" t="str">
        <f>HLOOKUP(AE82,$K82:$O$104,$A82,FALSE)</f>
        <v>土木費</v>
      </c>
      <c r="AF81" t="str">
        <f>HLOOKUP(AF82,$K82:$O$104,$A82,FALSE)</f>
        <v>公債費</v>
      </c>
      <c r="AG81" t="s">
        <v>407</v>
      </c>
      <c r="AI81" t="s">
        <v>86</v>
      </c>
      <c r="AJ81" s="601"/>
      <c r="AK81" s="601"/>
    </row>
    <row r="82" spans="1:37" ht="65.099999999999994" customHeight="1">
      <c r="A82">
        <v>23</v>
      </c>
      <c r="B82" s="15" t="s">
        <v>86</v>
      </c>
      <c r="C82" s="16" t="s">
        <v>87</v>
      </c>
      <c r="D82" s="74">
        <f>グラフデータ!AD47</f>
        <v>1159.4000000000001</v>
      </c>
      <c r="E82" s="75">
        <f>グラフデータ!AE47</f>
        <v>83</v>
      </c>
      <c r="F82" s="75">
        <f>グラフデータ!AF47</f>
        <v>37.19</v>
      </c>
      <c r="G82" s="75">
        <f>グラフデータ!AG47</f>
        <v>82.61999999999999</v>
      </c>
      <c r="H82" s="75">
        <f>グラフデータ!AH47</f>
        <v>56.21</v>
      </c>
      <c r="I82" s="76">
        <f>グラフデータ!AI47</f>
        <v>144.4</v>
      </c>
      <c r="J82" s="77">
        <f>グラフデータ!AJ47</f>
        <v>1562.8200000000002</v>
      </c>
      <c r="K82" s="60">
        <f>グラフデータ!DF48</f>
        <v>511.82902000000001</v>
      </c>
      <c r="L82" s="72">
        <f>グラフデータ!DG48</f>
        <v>190.13333</v>
      </c>
      <c r="M82" s="72">
        <f>グラフデータ!DH48</f>
        <v>175.16685000000001</v>
      </c>
      <c r="N82" s="60">
        <f>グラフデータ!DI48</f>
        <v>191.24469999999999</v>
      </c>
      <c r="O82" s="72">
        <f>グラフデータ!DJ48</f>
        <v>137.30186</v>
      </c>
      <c r="P82" s="61">
        <f>グラフデータ!DK48</f>
        <v>371.38920000000002</v>
      </c>
      <c r="Q82" s="78">
        <f>グラフデータ!DL48</f>
        <v>1577.0649599999999</v>
      </c>
      <c r="R82" s="314"/>
      <c r="S82" t="s">
        <v>86</v>
      </c>
      <c r="T82" s="331">
        <f t="shared" ref="T82" si="146">LARGE($D82:$H82,T$6)</f>
        <v>1159.4000000000001</v>
      </c>
      <c r="U82" s="331">
        <f t="shared" si="98"/>
        <v>83</v>
      </c>
      <c r="V82" s="331">
        <f t="shared" si="98"/>
        <v>82.61999999999999</v>
      </c>
      <c r="W82" s="331">
        <f t="shared" si="98"/>
        <v>56.21</v>
      </c>
      <c r="X82" s="331">
        <f t="shared" si="98"/>
        <v>37.19</v>
      </c>
      <c r="Y82" s="331">
        <f t="shared" ref="Y82" si="147">I82</f>
        <v>144.4</v>
      </c>
      <c r="AA82" t="s">
        <v>86</v>
      </c>
      <c r="AB82" s="331">
        <f t="shared" ref="AB82" si="148">LARGE($K82:$O82,AB$6)</f>
        <v>511.82902000000001</v>
      </c>
      <c r="AC82" s="331">
        <f t="shared" si="96"/>
        <v>191.24469999999999</v>
      </c>
      <c r="AD82" s="331">
        <f t="shared" si="96"/>
        <v>190.13333</v>
      </c>
      <c r="AE82" s="331">
        <f t="shared" si="96"/>
        <v>175.16685000000001</v>
      </c>
      <c r="AF82" s="331">
        <f t="shared" si="96"/>
        <v>137.30186</v>
      </c>
      <c r="AG82" s="334">
        <f t="shared" ref="AG82" si="149">P82</f>
        <v>371.38920000000002</v>
      </c>
      <c r="AJ82" s="601"/>
      <c r="AK82" s="601"/>
    </row>
    <row r="83" spans="1:37" ht="65.099999999999994" customHeight="1">
      <c r="A83">
        <v>22</v>
      </c>
      <c r="B83" s="318"/>
      <c r="C83" s="319"/>
      <c r="D83" s="320"/>
      <c r="E83" s="321"/>
      <c r="F83" s="321"/>
      <c r="G83" s="321"/>
      <c r="H83" s="321"/>
      <c r="I83" s="322"/>
      <c r="J83" s="323"/>
      <c r="K83" s="324"/>
      <c r="L83" s="325"/>
      <c r="M83" s="325"/>
      <c r="N83" s="324"/>
      <c r="O83" s="325"/>
      <c r="P83" s="326"/>
      <c r="Q83" s="327"/>
      <c r="R83" s="314"/>
      <c r="T83" t="str">
        <f>HLOOKUP(T84,$D84:$I$104,$A84,FALSE)</f>
        <v>森林</v>
      </c>
      <c r="U83" t="str">
        <f>HLOOKUP(U84,$D84:$I$104,$A84,FALSE)</f>
        <v>宅地</v>
      </c>
      <c r="V83" t="str">
        <f>HLOOKUP(V84,$D84:$I$104,$A84,FALSE)</f>
        <v>道路</v>
      </c>
      <c r="W83" t="str">
        <f>HLOOKUP(W84,$D84:$I$104,$A84,FALSE)</f>
        <v>水面・河川・水路</v>
      </c>
      <c r="X83" t="str">
        <f>HLOOKUP(X84,$D84:$I$104,$A84,FALSE)</f>
        <v>農地</v>
      </c>
      <c r="Y83" t="s">
        <v>407</v>
      </c>
      <c r="AB83" t="str">
        <f>HLOOKUP(AB84,$K84:$O$104,$A84,FALSE)</f>
        <v>民生費</v>
      </c>
      <c r="AC83" t="str">
        <f>HLOOKUP(AC84,$K84:$O$104,$A84,FALSE)</f>
        <v>教育費</v>
      </c>
      <c r="AD83" t="str">
        <f>HLOOKUP(AD84,$K84:$O$104,$A84,FALSE)</f>
        <v>総務費</v>
      </c>
      <c r="AE83" t="str">
        <f>HLOOKUP(AE84,$K84:$O$104,$A84,FALSE)</f>
        <v>公債費</v>
      </c>
      <c r="AF83" t="str">
        <f>HLOOKUP(AF84,$K84:$O$104,$A84,FALSE)</f>
        <v>土木費</v>
      </c>
      <c r="AG83" t="s">
        <v>407</v>
      </c>
      <c r="AI83" t="s">
        <v>88</v>
      </c>
      <c r="AJ83" s="601"/>
      <c r="AK83" s="601"/>
    </row>
    <row r="84" spans="1:37" ht="65.099999999999994" customHeight="1">
      <c r="A84">
        <v>21</v>
      </c>
      <c r="B84" s="22" t="s">
        <v>88</v>
      </c>
      <c r="C84" s="23" t="s">
        <v>89</v>
      </c>
      <c r="D84" s="85">
        <f>グラフデータ!AD48</f>
        <v>43.98</v>
      </c>
      <c r="E84" s="86">
        <f>グラフデータ!AE48</f>
        <v>1.94</v>
      </c>
      <c r="F84" s="86">
        <f>グラフデータ!AF48</f>
        <v>1.99</v>
      </c>
      <c r="G84" s="86">
        <f>グラフデータ!AG48</f>
        <v>18.989999999999998</v>
      </c>
      <c r="H84" s="86">
        <f>グラフデータ!AH48</f>
        <v>6.65</v>
      </c>
      <c r="I84" s="87">
        <f>グラフデータ!AI48</f>
        <v>17.7</v>
      </c>
      <c r="J84" s="88">
        <f>グラフデータ!AJ48</f>
        <v>91.25</v>
      </c>
      <c r="K84" s="84">
        <f>グラフデータ!DF49</f>
        <v>162.99171999999999</v>
      </c>
      <c r="L84" s="81">
        <f>グラフデータ!DG49</f>
        <v>42.577719999999999</v>
      </c>
      <c r="M84" s="81">
        <f>グラフデータ!DH49</f>
        <v>28.82037</v>
      </c>
      <c r="N84" s="84">
        <f>グラフデータ!DI49</f>
        <v>57.26032</v>
      </c>
      <c r="O84" s="81">
        <f>グラフデータ!DJ49</f>
        <v>36.716279999999998</v>
      </c>
      <c r="P84" s="82">
        <f>グラフデータ!DK49</f>
        <v>79.418239999999997</v>
      </c>
      <c r="Q84" s="89">
        <f>グラフデータ!DL49</f>
        <v>407.78465</v>
      </c>
      <c r="R84" s="316"/>
      <c r="S84" t="s">
        <v>88</v>
      </c>
      <c r="T84" s="331">
        <f t="shared" ref="T84" si="150">LARGE($D84:$H84,T$6)</f>
        <v>43.98</v>
      </c>
      <c r="U84" s="331">
        <f t="shared" si="98"/>
        <v>18.989999999999998</v>
      </c>
      <c r="V84" s="331">
        <f t="shared" si="98"/>
        <v>6.65</v>
      </c>
      <c r="W84" s="331">
        <f t="shared" si="98"/>
        <v>1.99</v>
      </c>
      <c r="X84" s="331">
        <f t="shared" si="98"/>
        <v>1.94</v>
      </c>
      <c r="Y84" s="331">
        <f t="shared" ref="Y84" si="151">I84</f>
        <v>17.7</v>
      </c>
      <c r="AA84" t="s">
        <v>88</v>
      </c>
      <c r="AB84" s="331">
        <f t="shared" ref="AB84" si="152">LARGE($K84:$O84,AB$6)</f>
        <v>162.99171999999999</v>
      </c>
      <c r="AC84" s="331">
        <f t="shared" si="96"/>
        <v>57.26032</v>
      </c>
      <c r="AD84" s="331">
        <f t="shared" si="96"/>
        <v>42.577719999999999</v>
      </c>
      <c r="AE84" s="331">
        <f t="shared" si="96"/>
        <v>36.716279999999998</v>
      </c>
      <c r="AF84" s="331">
        <f t="shared" si="96"/>
        <v>28.82037</v>
      </c>
      <c r="AG84" s="334">
        <f t="shared" ref="AG84" si="153">P84</f>
        <v>79.418239999999997</v>
      </c>
      <c r="AJ84" s="601"/>
      <c r="AK84" s="601"/>
    </row>
    <row r="85" spans="1:37" ht="65.099999999999994" customHeight="1">
      <c r="A85">
        <v>20</v>
      </c>
      <c r="B85" s="22"/>
      <c r="C85" s="23"/>
      <c r="D85" s="85"/>
      <c r="E85" s="86"/>
      <c r="F85" s="86"/>
      <c r="G85" s="86"/>
      <c r="H85" s="86"/>
      <c r="I85" s="87"/>
      <c r="J85" s="88"/>
      <c r="K85" s="84"/>
      <c r="L85" s="81"/>
      <c r="M85" s="81"/>
      <c r="N85" s="84"/>
      <c r="O85" s="81"/>
      <c r="P85" s="82"/>
      <c r="Q85" s="89"/>
      <c r="R85" s="316"/>
      <c r="T85" t="str">
        <f>HLOOKUP(T86,$D86:$I$104,$A86,FALSE)</f>
        <v>森林</v>
      </c>
      <c r="U85" t="str">
        <f>HLOOKUP(U86,$D86:$I$104,$A86,FALSE)</f>
        <v>農地</v>
      </c>
      <c r="V85" t="str">
        <f>HLOOKUP(V86,$D86:$I$104,$A86,FALSE)</f>
        <v>宅地</v>
      </c>
      <c r="W85" t="str">
        <f>HLOOKUP(W86,$D86:$I$104,$A86,FALSE)</f>
        <v>道路</v>
      </c>
      <c r="X85" t="str">
        <f>HLOOKUP(X86,$D86:$I$104,$A86,FALSE)</f>
        <v>水面・河川・水路</v>
      </c>
      <c r="Y85" t="s">
        <v>407</v>
      </c>
      <c r="AB85" t="str">
        <f>HLOOKUP(AB86,$K86:$O$104,$A86,FALSE)</f>
        <v>民生費</v>
      </c>
      <c r="AC85" t="str">
        <f>HLOOKUP(AC86,$K86:$O$104,$A86,FALSE)</f>
        <v>土木費</v>
      </c>
      <c r="AD85" t="str">
        <f>HLOOKUP(AD86,$K86:$O$104,$A86,FALSE)</f>
        <v>教育費</v>
      </c>
      <c r="AE85" t="str">
        <f>HLOOKUP(AE86,$K86:$O$104,$A86,FALSE)</f>
        <v>総務費</v>
      </c>
      <c r="AF85" t="str">
        <f>HLOOKUP(AF86,$K86:$O$104,$A86,FALSE)</f>
        <v>公債費</v>
      </c>
      <c r="AG85" t="s">
        <v>407</v>
      </c>
      <c r="AI85" t="s">
        <v>90</v>
      </c>
      <c r="AJ85" s="601"/>
      <c r="AK85" s="601"/>
    </row>
    <row r="86" spans="1:37" ht="65.099999999999994" customHeight="1">
      <c r="A86">
        <v>19</v>
      </c>
      <c r="B86" s="22" t="s">
        <v>90</v>
      </c>
      <c r="C86" s="23" t="s">
        <v>91</v>
      </c>
      <c r="D86" s="85">
        <f>グラフデータ!AD49</f>
        <v>533.37</v>
      </c>
      <c r="E86" s="86">
        <f>グラフデータ!AE49</f>
        <v>38.36</v>
      </c>
      <c r="F86" s="86">
        <f>グラフデータ!AF49</f>
        <v>14.89</v>
      </c>
      <c r="G86" s="86">
        <f>グラフデータ!AG49</f>
        <v>22.44</v>
      </c>
      <c r="H86" s="86">
        <f>グラフデータ!AH49</f>
        <v>21.4</v>
      </c>
      <c r="I86" s="87">
        <f>グラフデータ!AI49</f>
        <v>45.99</v>
      </c>
      <c r="J86" s="88">
        <f>グラフデータ!AJ49</f>
        <v>676.45</v>
      </c>
      <c r="K86" s="84">
        <f>グラフデータ!DF50</f>
        <v>120.34171000000001</v>
      </c>
      <c r="L86" s="81">
        <f>グラフデータ!DG50</f>
        <v>44.144930000000002</v>
      </c>
      <c r="M86" s="81">
        <f>グラフデータ!DH50</f>
        <v>61.559530000000002</v>
      </c>
      <c r="N86" s="84">
        <f>グラフデータ!DI50</f>
        <v>54.571750000000002</v>
      </c>
      <c r="O86" s="81">
        <f>グラフデータ!DJ50</f>
        <v>39.623579999999997</v>
      </c>
      <c r="P86" s="82">
        <f>グラフデータ!DK50</f>
        <v>132.19692000000001</v>
      </c>
      <c r="Q86" s="89">
        <f>グラフデータ!DL50</f>
        <v>452.43842000000001</v>
      </c>
      <c r="R86" s="316"/>
      <c r="S86" t="s">
        <v>90</v>
      </c>
      <c r="T86" s="331">
        <f t="shared" ref="T86" si="154">LARGE($D86:$H86,T$6)</f>
        <v>533.37</v>
      </c>
      <c r="U86" s="331">
        <f t="shared" si="98"/>
        <v>38.36</v>
      </c>
      <c r="V86" s="331">
        <f t="shared" si="98"/>
        <v>22.44</v>
      </c>
      <c r="W86" s="331">
        <f t="shared" si="98"/>
        <v>21.4</v>
      </c>
      <c r="X86" s="331">
        <f t="shared" si="98"/>
        <v>14.89</v>
      </c>
      <c r="Y86" s="331">
        <f t="shared" ref="Y86" si="155">I86</f>
        <v>45.99</v>
      </c>
      <c r="AA86" t="s">
        <v>90</v>
      </c>
      <c r="AB86" s="331">
        <f t="shared" ref="AB86" si="156">LARGE($K86:$O86,AB$6)</f>
        <v>120.34171000000001</v>
      </c>
      <c r="AC86" s="331">
        <f t="shared" si="96"/>
        <v>61.559530000000002</v>
      </c>
      <c r="AD86" s="331">
        <f t="shared" si="96"/>
        <v>54.571750000000002</v>
      </c>
      <c r="AE86" s="331">
        <f t="shared" si="96"/>
        <v>44.144930000000002</v>
      </c>
      <c r="AF86" s="331">
        <f t="shared" si="96"/>
        <v>39.623579999999997</v>
      </c>
      <c r="AG86" s="334">
        <f t="shared" ref="AG86" si="157">P86</f>
        <v>132.19692000000001</v>
      </c>
      <c r="AJ86" s="601"/>
      <c r="AK86" s="601"/>
    </row>
    <row r="87" spans="1:37" ht="65.099999999999994" customHeight="1">
      <c r="A87">
        <v>18</v>
      </c>
      <c r="B87" s="22"/>
      <c r="C87" s="23"/>
      <c r="D87" s="85"/>
      <c r="E87" s="86"/>
      <c r="F87" s="86"/>
      <c r="G87" s="86"/>
      <c r="H87" s="86"/>
      <c r="I87" s="87"/>
      <c r="J87" s="88"/>
      <c r="K87" s="84"/>
      <c r="L87" s="81"/>
      <c r="M87" s="81"/>
      <c r="N87" s="84"/>
      <c r="O87" s="81"/>
      <c r="P87" s="82"/>
      <c r="Q87" s="89"/>
      <c r="R87" s="316"/>
      <c r="T87" t="str">
        <f>HLOOKUP(T88,$D88:$I$104,$A88,FALSE)</f>
        <v>森林</v>
      </c>
      <c r="U87" t="str">
        <f>HLOOKUP(U88,$D88:$I$104,$A88,FALSE)</f>
        <v>宅地</v>
      </c>
      <c r="V87" t="str">
        <f>HLOOKUP(V88,$D88:$I$104,$A88,FALSE)</f>
        <v>農地</v>
      </c>
      <c r="W87" t="str">
        <f>HLOOKUP(W88,$D88:$I$104,$A88,FALSE)</f>
        <v>道路</v>
      </c>
      <c r="X87" t="str">
        <f>HLOOKUP(X88,$D88:$I$104,$A88,FALSE)</f>
        <v>水面・河川・水路</v>
      </c>
      <c r="Y87" t="s">
        <v>407</v>
      </c>
      <c r="AB87" t="str">
        <f>HLOOKUP(AB88,$K88:$O$104,$A88,FALSE)</f>
        <v>民生費</v>
      </c>
      <c r="AC87" t="str">
        <f>HLOOKUP(AC88,$K88:$O$104,$A88,FALSE)</f>
        <v>総務費</v>
      </c>
      <c r="AD87" t="str">
        <f>HLOOKUP(AD88,$K88:$O$104,$A88,FALSE)</f>
        <v>教育費</v>
      </c>
      <c r="AE87" t="str">
        <f>HLOOKUP(AE88,$K88:$O$104,$A88,FALSE)</f>
        <v>土木費</v>
      </c>
      <c r="AF87" t="str">
        <f>HLOOKUP(AF88,$K88:$O$104,$A88,FALSE)</f>
        <v>公債費</v>
      </c>
      <c r="AG87" t="s">
        <v>407</v>
      </c>
      <c r="AI87" t="s">
        <v>92</v>
      </c>
      <c r="AJ87" s="601"/>
      <c r="AK87" s="601"/>
    </row>
    <row r="88" spans="1:37" ht="65.099999999999994" customHeight="1">
      <c r="A88">
        <v>17</v>
      </c>
      <c r="B88" s="22" t="s">
        <v>92</v>
      </c>
      <c r="C88" s="23" t="s">
        <v>93</v>
      </c>
      <c r="D88" s="85">
        <f>グラフデータ!AD50</f>
        <v>121.25</v>
      </c>
      <c r="E88" s="86">
        <f>グラフデータ!AE50</f>
        <v>7.64</v>
      </c>
      <c r="F88" s="86">
        <f>グラフデータ!AF50</f>
        <v>5.0199999999999996</v>
      </c>
      <c r="G88" s="86">
        <f>グラフデータ!AG50</f>
        <v>9.61</v>
      </c>
      <c r="H88" s="86">
        <f>グラフデータ!AH50</f>
        <v>6.56</v>
      </c>
      <c r="I88" s="87">
        <f>グラフデータ!AI50</f>
        <v>24.78</v>
      </c>
      <c r="J88" s="88">
        <f>グラフデータ!AJ50</f>
        <v>174.86</v>
      </c>
      <c r="K88" s="84">
        <f>グラフデータ!DF51</f>
        <v>58.429870000000001</v>
      </c>
      <c r="L88" s="81">
        <f>グラフデータ!DG51</f>
        <v>25.721499999999999</v>
      </c>
      <c r="M88" s="81">
        <f>グラフデータ!DH51</f>
        <v>16.818169999999999</v>
      </c>
      <c r="N88" s="84">
        <f>グラフデータ!DI51</f>
        <v>18.781739999999999</v>
      </c>
      <c r="O88" s="81">
        <f>グラフデータ!DJ51</f>
        <v>14.516299999999999</v>
      </c>
      <c r="P88" s="82">
        <f>グラフデータ!DK51</f>
        <v>38.17812</v>
      </c>
      <c r="Q88" s="89">
        <f>グラフデータ!DL51</f>
        <v>172.44569999999999</v>
      </c>
      <c r="R88" s="316"/>
      <c r="S88" t="s">
        <v>92</v>
      </c>
      <c r="T88" s="331">
        <f t="shared" ref="T88" si="158">LARGE($D88:$H88,T$6)</f>
        <v>121.25</v>
      </c>
      <c r="U88" s="331">
        <f t="shared" si="98"/>
        <v>9.61</v>
      </c>
      <c r="V88" s="331">
        <f t="shared" si="98"/>
        <v>7.64</v>
      </c>
      <c r="W88" s="331">
        <f t="shared" si="98"/>
        <v>6.56</v>
      </c>
      <c r="X88" s="331">
        <f t="shared" si="98"/>
        <v>5.0199999999999996</v>
      </c>
      <c r="Y88" s="331">
        <f t="shared" ref="Y88" si="159">I88</f>
        <v>24.78</v>
      </c>
      <c r="AA88" t="s">
        <v>92</v>
      </c>
      <c r="AB88" s="331">
        <f t="shared" ref="AB88" si="160">LARGE($K88:$O88,AB$6)</f>
        <v>58.429870000000001</v>
      </c>
      <c r="AC88" s="331">
        <f t="shared" si="96"/>
        <v>25.721499999999999</v>
      </c>
      <c r="AD88" s="331">
        <f t="shared" si="96"/>
        <v>18.781739999999999</v>
      </c>
      <c r="AE88" s="331">
        <f t="shared" si="96"/>
        <v>16.818169999999999</v>
      </c>
      <c r="AF88" s="331">
        <f t="shared" si="96"/>
        <v>14.516299999999999</v>
      </c>
      <c r="AG88" s="334">
        <f t="shared" ref="AG88" si="161">P88</f>
        <v>38.17812</v>
      </c>
      <c r="AJ88" s="601"/>
      <c r="AK88" s="601"/>
    </row>
    <row r="89" spans="1:37" ht="65.099999999999994" customHeight="1">
      <c r="A89">
        <v>16</v>
      </c>
      <c r="B89" s="22"/>
      <c r="C89" s="23"/>
      <c r="D89" s="85"/>
      <c r="E89" s="86"/>
      <c r="F89" s="86"/>
      <c r="G89" s="86"/>
      <c r="H89" s="86"/>
      <c r="I89" s="87"/>
      <c r="J89" s="88"/>
      <c r="K89" s="84"/>
      <c r="L89" s="81"/>
      <c r="M89" s="81"/>
      <c r="N89" s="84"/>
      <c r="O89" s="81"/>
      <c r="P89" s="82"/>
      <c r="Q89" s="89"/>
      <c r="R89" s="316"/>
      <c r="T89" t="str">
        <f>HLOOKUP(T90,$D90:$I$104,$A90,FALSE)</f>
        <v>森林</v>
      </c>
      <c r="U89" t="str">
        <f>HLOOKUP(U90,$D90:$I$104,$A90,FALSE)</f>
        <v>農地</v>
      </c>
      <c r="V89" t="str">
        <f>HLOOKUP(V90,$D90:$I$104,$A90,FALSE)</f>
        <v>宅地</v>
      </c>
      <c r="W89" t="str">
        <f>HLOOKUP(W90,$D90:$I$104,$A90,FALSE)</f>
        <v>道路</v>
      </c>
      <c r="X89" t="str">
        <f>HLOOKUP(X90,$D90:$I$104,$A90,FALSE)</f>
        <v>水面・河川・水路</v>
      </c>
      <c r="Y89" t="s">
        <v>407</v>
      </c>
      <c r="AB89" t="str">
        <f>HLOOKUP(AB90,$K90:$O$104,$A90,FALSE)</f>
        <v>民生費</v>
      </c>
      <c r="AC89" t="str">
        <f>HLOOKUP(AC90,$K90:$O$104,$A90,FALSE)</f>
        <v>総務費</v>
      </c>
      <c r="AD89" t="str">
        <f>HLOOKUP(AD90,$K90:$O$104,$A90,FALSE)</f>
        <v>土木費</v>
      </c>
      <c r="AE89" t="str">
        <f>HLOOKUP(AE90,$K90:$O$104,$A90,FALSE)</f>
        <v>教育費</v>
      </c>
      <c r="AF89" t="str">
        <f>HLOOKUP(AF90,$K90:$O$104,$A90,FALSE)</f>
        <v>公債費</v>
      </c>
      <c r="AG89" t="s">
        <v>407</v>
      </c>
      <c r="AI89" t="s">
        <v>94</v>
      </c>
      <c r="AJ89" s="601"/>
      <c r="AK89" s="601"/>
    </row>
    <row r="90" spans="1:37" ht="65.099999999999994" customHeight="1">
      <c r="A90">
        <v>15</v>
      </c>
      <c r="B90" s="22" t="s">
        <v>94</v>
      </c>
      <c r="C90" s="23" t="s">
        <v>95</v>
      </c>
      <c r="D90" s="85">
        <f>グラフデータ!AD51</f>
        <v>385.67</v>
      </c>
      <c r="E90" s="86">
        <f>グラフデータ!AE51</f>
        <v>32.96</v>
      </c>
      <c r="F90" s="86">
        <f>グラフデータ!AF51</f>
        <v>13.06</v>
      </c>
      <c r="G90" s="86">
        <f>グラフデータ!AG51</f>
        <v>16.78</v>
      </c>
      <c r="H90" s="86">
        <f>グラフデータ!AH51</f>
        <v>15.36</v>
      </c>
      <c r="I90" s="87">
        <f>グラフデータ!AI51</f>
        <v>40.409999999999997</v>
      </c>
      <c r="J90" s="88">
        <f>グラフデータ!AJ51</f>
        <v>504.24</v>
      </c>
      <c r="K90" s="84">
        <f>グラフデータ!DF52</f>
        <v>83.441079999999999</v>
      </c>
      <c r="L90" s="81">
        <f>グラフデータ!DG52</f>
        <v>52.879730000000002</v>
      </c>
      <c r="M90" s="81">
        <f>グラフデータ!DH52</f>
        <v>33.884219999999999</v>
      </c>
      <c r="N90" s="84">
        <f>グラフデータ!DI52</f>
        <v>33.224730000000001</v>
      </c>
      <c r="O90" s="81">
        <f>グラフデータ!DJ52</f>
        <v>26.518740000000001</v>
      </c>
      <c r="P90" s="82">
        <f>グラフデータ!DK52</f>
        <v>66.692740000000001</v>
      </c>
      <c r="Q90" s="89">
        <f>グラフデータ!DL52</f>
        <v>296.64123999999998</v>
      </c>
      <c r="R90" s="316"/>
      <c r="S90" t="s">
        <v>94</v>
      </c>
      <c r="T90" s="331">
        <f t="shared" ref="T90" si="162">LARGE($D90:$H90,T$6)</f>
        <v>385.67</v>
      </c>
      <c r="U90" s="331">
        <f t="shared" si="98"/>
        <v>32.96</v>
      </c>
      <c r="V90" s="331">
        <f t="shared" si="98"/>
        <v>16.78</v>
      </c>
      <c r="W90" s="331">
        <f t="shared" si="98"/>
        <v>15.36</v>
      </c>
      <c r="X90" s="331">
        <f t="shared" si="98"/>
        <v>13.06</v>
      </c>
      <c r="Y90" s="331">
        <f t="shared" ref="Y90" si="163">I90</f>
        <v>40.409999999999997</v>
      </c>
      <c r="AA90" t="s">
        <v>94</v>
      </c>
      <c r="AB90" s="331">
        <f t="shared" ref="AB90" si="164">LARGE($K90:$O90,AB$6)</f>
        <v>83.441079999999999</v>
      </c>
      <c r="AC90" s="331">
        <f t="shared" si="96"/>
        <v>52.879730000000002</v>
      </c>
      <c r="AD90" s="331">
        <f t="shared" si="96"/>
        <v>33.884219999999999</v>
      </c>
      <c r="AE90" s="331">
        <f t="shared" si="96"/>
        <v>33.224730000000001</v>
      </c>
      <c r="AF90" s="331">
        <f t="shared" si="96"/>
        <v>26.518740000000001</v>
      </c>
      <c r="AG90" s="334">
        <f t="shared" ref="AG90" si="165">P90</f>
        <v>66.692740000000001</v>
      </c>
      <c r="AJ90" s="601"/>
      <c r="AK90" s="601"/>
    </row>
    <row r="91" spans="1:37" ht="65.099999999999994" customHeight="1">
      <c r="A91">
        <v>14</v>
      </c>
      <c r="B91" s="22"/>
      <c r="C91" s="23"/>
      <c r="D91" s="85"/>
      <c r="E91" s="86"/>
      <c r="F91" s="86"/>
      <c r="G91" s="86"/>
      <c r="H91" s="86"/>
      <c r="I91" s="87"/>
      <c r="J91" s="88"/>
      <c r="K91" s="84"/>
      <c r="L91" s="81"/>
      <c r="M91" s="81"/>
      <c r="N91" s="84"/>
      <c r="O91" s="81"/>
      <c r="P91" s="82"/>
      <c r="Q91" s="89"/>
      <c r="R91" s="316"/>
      <c r="T91" t="str">
        <f>HLOOKUP(T92,$D92:$I$104,$A92,FALSE)</f>
        <v>森林</v>
      </c>
      <c r="U91" t="str">
        <f>HLOOKUP(U92,$D92:$I$104,$A92,FALSE)</f>
        <v>宅地</v>
      </c>
      <c r="V91" t="str">
        <f>HLOOKUP(V92,$D92:$I$104,$A92,FALSE)</f>
        <v>道路</v>
      </c>
      <c r="W91" t="str">
        <f>HLOOKUP(W92,$D92:$I$104,$A92,FALSE)</f>
        <v>水面・河川・水路</v>
      </c>
      <c r="X91" t="str">
        <f>HLOOKUP(X92,$D92:$I$104,$A92,FALSE)</f>
        <v>農地</v>
      </c>
      <c r="Y91" t="s">
        <v>407</v>
      </c>
      <c r="AB91" t="str">
        <f>HLOOKUP(AB92,$K92:$O$104,$A92,FALSE)</f>
        <v>民生費</v>
      </c>
      <c r="AC91" t="str">
        <f>HLOOKUP(AC92,$K92:$O$104,$A92,FALSE)</f>
        <v>土木費</v>
      </c>
      <c r="AD91" t="str">
        <f>HLOOKUP(AD92,$K92:$O$104,$A92,FALSE)</f>
        <v>教育費</v>
      </c>
      <c r="AE91" t="str">
        <f>HLOOKUP(AE92,$K92:$O$104,$A92,FALSE)</f>
        <v>総務費</v>
      </c>
      <c r="AF91" t="str">
        <f>HLOOKUP(AF92,$K92:$O$104,$A92,FALSE)</f>
        <v>公債費</v>
      </c>
      <c r="AG91" t="s">
        <v>407</v>
      </c>
      <c r="AI91" t="s">
        <v>96</v>
      </c>
      <c r="AJ91" s="601"/>
      <c r="AK91" s="601"/>
    </row>
    <row r="92" spans="1:37" ht="65.099999999999994" customHeight="1">
      <c r="A92">
        <v>13</v>
      </c>
      <c r="B92" s="22" t="s">
        <v>96</v>
      </c>
      <c r="C92" s="23" t="s">
        <v>97</v>
      </c>
      <c r="D92" s="85">
        <f>グラフデータ!AD52</f>
        <v>75.13</v>
      </c>
      <c r="E92" s="86">
        <f>グラフデータ!AE52</f>
        <v>2.1</v>
      </c>
      <c r="F92" s="86">
        <f>グラフデータ!AF52</f>
        <v>2.23</v>
      </c>
      <c r="G92" s="86">
        <f>グラフデータ!AG52</f>
        <v>14.8</v>
      </c>
      <c r="H92" s="86">
        <f>グラフデータ!AH52</f>
        <v>6.24</v>
      </c>
      <c r="I92" s="87">
        <f>グラフデータ!AI52</f>
        <v>15.52</v>
      </c>
      <c r="J92" s="88">
        <f>グラフデータ!AJ52</f>
        <v>116.02</v>
      </c>
      <c r="K92" s="84">
        <f>グラフデータ!DF53</f>
        <v>86.624639999999999</v>
      </c>
      <c r="L92" s="81">
        <f>グラフデータ!DG53</f>
        <v>24.809449999999998</v>
      </c>
      <c r="M92" s="81">
        <f>グラフデータ!DH53</f>
        <v>34.084560000000003</v>
      </c>
      <c r="N92" s="84">
        <f>グラフデータ!DI53</f>
        <v>27.40616</v>
      </c>
      <c r="O92" s="81">
        <f>グラフデータ!DJ53</f>
        <v>19.926960000000001</v>
      </c>
      <c r="P92" s="82">
        <f>グラフデータ!DK53</f>
        <v>54.903179999999999</v>
      </c>
      <c r="Q92" s="89">
        <f>グラフデータ!DL53</f>
        <v>247.75495000000001</v>
      </c>
      <c r="R92" s="316"/>
      <c r="S92" t="s">
        <v>96</v>
      </c>
      <c r="T92" s="331">
        <f t="shared" ref="T92" si="166">LARGE($D92:$H92,T$6)</f>
        <v>75.13</v>
      </c>
      <c r="U92" s="331">
        <f t="shared" si="98"/>
        <v>14.8</v>
      </c>
      <c r="V92" s="331">
        <f t="shared" si="98"/>
        <v>6.24</v>
      </c>
      <c r="W92" s="331">
        <f t="shared" si="98"/>
        <v>2.23</v>
      </c>
      <c r="X92" s="331">
        <f t="shared" si="98"/>
        <v>2.1</v>
      </c>
      <c r="Y92" s="331">
        <f t="shared" ref="Y92" si="167">I92</f>
        <v>15.52</v>
      </c>
      <c r="AA92" t="s">
        <v>96</v>
      </c>
      <c r="AB92" s="331">
        <f t="shared" ref="AB92" si="168">LARGE($K92:$O92,AB$6)</f>
        <v>86.624639999999999</v>
      </c>
      <c r="AC92" s="331">
        <f t="shared" si="96"/>
        <v>34.084560000000003</v>
      </c>
      <c r="AD92" s="331">
        <f t="shared" si="96"/>
        <v>27.40616</v>
      </c>
      <c r="AE92" s="331">
        <f t="shared" si="96"/>
        <v>24.809449999999998</v>
      </c>
      <c r="AF92" s="331">
        <f t="shared" si="96"/>
        <v>19.926960000000001</v>
      </c>
      <c r="AG92" s="334">
        <f t="shared" ref="AG92" si="169">P92</f>
        <v>54.903179999999999</v>
      </c>
      <c r="AJ92" s="601"/>
      <c r="AK92" s="601"/>
    </row>
    <row r="93" spans="1:37" ht="65.099999999999994" customHeight="1">
      <c r="A93">
        <v>12</v>
      </c>
      <c r="B93" s="22"/>
      <c r="C93" s="23"/>
      <c r="D93" s="85"/>
      <c r="E93" s="86"/>
      <c r="F93" s="86"/>
      <c r="G93" s="86"/>
      <c r="H93" s="86"/>
      <c r="I93" s="87"/>
      <c r="J93" s="88"/>
      <c r="K93" s="84"/>
      <c r="L93" s="81"/>
      <c r="M93" s="81"/>
      <c r="N93" s="84"/>
      <c r="O93" s="81"/>
      <c r="P93" s="82"/>
      <c r="Q93" s="89"/>
      <c r="R93" s="316"/>
      <c r="T93" t="str">
        <f>HLOOKUP(T94,$D94:$I$104,$A94,FALSE)</f>
        <v>森林</v>
      </c>
      <c r="U93" t="str">
        <f>HLOOKUP(U94,$D94:$I$104,$A94,FALSE)</f>
        <v>農地</v>
      </c>
      <c r="V93" t="str">
        <f>HLOOKUP(V94,$D94:$I$104,$A94,FALSE)</f>
        <v>水面・河川・水路</v>
      </c>
      <c r="W93" t="str">
        <f>HLOOKUP(W94,$D94:$I$104,$A94,FALSE)</f>
        <v>道路</v>
      </c>
      <c r="X93" t="str">
        <f>HLOOKUP(X94,$D94:$I$104,$A94,FALSE)</f>
        <v>宅地</v>
      </c>
      <c r="Y93" t="s">
        <v>407</v>
      </c>
      <c r="AB93" t="str">
        <f>HLOOKUP(AB94,$K94:$O$104,$A94,FALSE)</f>
        <v>総務費</v>
      </c>
      <c r="AC93" t="str">
        <f>HLOOKUP(AC94,$K94:$O$104,$A94,FALSE)</f>
        <v>民生費</v>
      </c>
      <c r="AD93" t="str">
        <f>HLOOKUP(AD94,$K94:$O$104,$A94,FALSE)</f>
        <v>土木費</v>
      </c>
      <c r="AE93" t="str">
        <f>HLOOKUP(AE94,$K94:$O$104,$A94,FALSE)</f>
        <v>教育費</v>
      </c>
      <c r="AF93" t="str">
        <f>HLOOKUP(AF94,$K94:$O$104,$A94,FALSE)</f>
        <v>公債費</v>
      </c>
      <c r="AG93" t="s">
        <v>407</v>
      </c>
      <c r="AI93" t="s">
        <v>98</v>
      </c>
      <c r="AJ93" s="601"/>
      <c r="AK93" s="601"/>
    </row>
    <row r="94" spans="1:37" ht="65.099999999999994" customHeight="1">
      <c r="A94">
        <v>11</v>
      </c>
      <c r="B94" s="15" t="s">
        <v>98</v>
      </c>
      <c r="C94" s="16" t="s">
        <v>99</v>
      </c>
      <c r="D94" s="74">
        <f>グラフデータ!AD54</f>
        <v>3848.65</v>
      </c>
      <c r="E94" s="75">
        <f>グラフデータ!AE54</f>
        <v>70.84</v>
      </c>
      <c r="F94" s="75">
        <f>グラフデータ!AF54</f>
        <v>62.430000000000007</v>
      </c>
      <c r="G94" s="75">
        <f>グラフデータ!AG54</f>
        <v>41.749999999999993</v>
      </c>
      <c r="H94" s="75">
        <f>グラフデータ!AH54</f>
        <v>62.11</v>
      </c>
      <c r="I94" s="76">
        <f>グラフデータ!AI54</f>
        <v>92.210000000000008</v>
      </c>
      <c r="J94" s="77">
        <f>グラフデータ!AJ54</f>
        <v>4177.9900000000007</v>
      </c>
      <c r="K94" s="60">
        <f>グラフデータ!DF55</f>
        <v>255.28400000000002</v>
      </c>
      <c r="L94" s="72">
        <f>グラフデータ!DG55</f>
        <v>261.03807</v>
      </c>
      <c r="M94" s="72">
        <f>グラフデータ!DH55</f>
        <v>123.06412</v>
      </c>
      <c r="N94" s="60">
        <f>グラフデータ!DI55</f>
        <v>95.376179999999991</v>
      </c>
      <c r="O94" s="72">
        <f>グラフデータ!DJ55</f>
        <v>82.355029999999999</v>
      </c>
      <c r="P94" s="61">
        <f>グラフデータ!DK55</f>
        <v>250.20613</v>
      </c>
      <c r="Q94" s="78">
        <f>グラフデータ!DL55</f>
        <v>1067.3235299999999</v>
      </c>
      <c r="R94" s="314"/>
      <c r="S94" t="s">
        <v>98</v>
      </c>
      <c r="T94" s="331">
        <f t="shared" ref="T94" si="170">LARGE($D94:$H94,T$6)</f>
        <v>3848.65</v>
      </c>
      <c r="U94" s="331">
        <f t="shared" si="98"/>
        <v>70.84</v>
      </c>
      <c r="V94" s="331">
        <f t="shared" si="98"/>
        <v>62.430000000000007</v>
      </c>
      <c r="W94" s="331">
        <f t="shared" si="98"/>
        <v>62.11</v>
      </c>
      <c r="X94" s="331">
        <f t="shared" si="98"/>
        <v>41.749999999999993</v>
      </c>
      <c r="Y94" s="331">
        <f t="shared" ref="Y94" si="171">I94</f>
        <v>92.210000000000008</v>
      </c>
      <c r="AA94" t="s">
        <v>98</v>
      </c>
      <c r="AB94" s="331">
        <f t="shared" ref="AB94" si="172">LARGE($K94:$O94,AB$6)</f>
        <v>261.03807</v>
      </c>
      <c r="AC94" s="331">
        <f t="shared" si="96"/>
        <v>255.28400000000002</v>
      </c>
      <c r="AD94" s="331">
        <f t="shared" si="96"/>
        <v>123.06412</v>
      </c>
      <c r="AE94" s="331">
        <f t="shared" si="96"/>
        <v>95.376179999999991</v>
      </c>
      <c r="AF94" s="331">
        <f t="shared" si="96"/>
        <v>82.355029999999999</v>
      </c>
      <c r="AG94" s="334">
        <f t="shared" ref="AG94" si="173">P94</f>
        <v>250.20613</v>
      </c>
      <c r="AJ94" s="601"/>
      <c r="AK94" s="601"/>
    </row>
    <row r="95" spans="1:37" ht="65.099999999999994" customHeight="1">
      <c r="A95">
        <v>10</v>
      </c>
      <c r="B95" s="318"/>
      <c r="C95" s="319"/>
      <c r="D95" s="320"/>
      <c r="E95" s="321"/>
      <c r="F95" s="321"/>
      <c r="G95" s="321"/>
      <c r="H95" s="321"/>
      <c r="I95" s="322"/>
      <c r="J95" s="323"/>
      <c r="K95" s="324"/>
      <c r="L95" s="325"/>
      <c r="M95" s="325"/>
      <c r="N95" s="324"/>
      <c r="O95" s="325"/>
      <c r="P95" s="326"/>
      <c r="Q95" s="327"/>
      <c r="R95" s="314"/>
      <c r="T95" t="str">
        <f>HLOOKUP(T96,$D96:$I$104,$A96,FALSE)</f>
        <v>森林</v>
      </c>
      <c r="U95" t="str">
        <f>HLOOKUP(U96,$D96:$I$104,$A96,FALSE)</f>
        <v>農地</v>
      </c>
      <c r="V95" t="str">
        <f>HLOOKUP(V96,$D96:$I$104,$A96,FALSE)</f>
        <v>道路</v>
      </c>
      <c r="W95" t="str">
        <f>HLOOKUP(W96,$D96:$I$104,$A96,FALSE)</f>
        <v>水面・河川・水路</v>
      </c>
      <c r="X95" t="str">
        <f>HLOOKUP(X96,$D96:$I$104,$A96,FALSE)</f>
        <v>宅地</v>
      </c>
      <c r="Y95" t="s">
        <v>407</v>
      </c>
      <c r="AB95" t="str">
        <f>HLOOKUP(AB96,$K96:$O$104,$A96,FALSE)</f>
        <v>民生費</v>
      </c>
      <c r="AC95" t="str">
        <f>HLOOKUP(AC96,$K96:$O$104,$A96,FALSE)</f>
        <v>総務費</v>
      </c>
      <c r="AD95" t="str">
        <f>HLOOKUP(AD96,$K96:$O$104,$A96,FALSE)</f>
        <v>土木費</v>
      </c>
      <c r="AE95" t="str">
        <f>HLOOKUP(AE96,$K96:$O$104,$A96,FALSE)</f>
        <v>教育費</v>
      </c>
      <c r="AF95" t="str">
        <f>HLOOKUP(AF96,$K96:$O$104,$A96,FALSE)</f>
        <v>公債費</v>
      </c>
      <c r="AG95" t="s">
        <v>407</v>
      </c>
      <c r="AI95" t="s">
        <v>100</v>
      </c>
      <c r="AJ95" s="601"/>
      <c r="AK95" s="601"/>
    </row>
    <row r="96" spans="1:37" ht="65.099999999999994" customHeight="1">
      <c r="A96">
        <v>9</v>
      </c>
      <c r="B96" s="22" t="s">
        <v>100</v>
      </c>
      <c r="C96" s="23" t="s">
        <v>101</v>
      </c>
      <c r="D96" s="85">
        <f>グラフデータ!AD55</f>
        <v>1994</v>
      </c>
      <c r="E96" s="86">
        <f>グラフデータ!AE55</f>
        <v>44.8</v>
      </c>
      <c r="F96" s="86">
        <f>グラフデータ!AF55</f>
        <v>27.35</v>
      </c>
      <c r="G96" s="86">
        <f>グラフデータ!AG55</f>
        <v>24.34</v>
      </c>
      <c r="H96" s="86">
        <f>グラフデータ!AH55</f>
        <v>32.11</v>
      </c>
      <c r="I96" s="87">
        <f>グラフデータ!AI55</f>
        <v>55.01</v>
      </c>
      <c r="J96" s="88">
        <f>グラフデータ!AJ55</f>
        <v>2177.61</v>
      </c>
      <c r="K96" s="84">
        <f>グラフデータ!DF56</f>
        <v>149.47230999999999</v>
      </c>
      <c r="L96" s="81">
        <f>グラフデータ!DG56</f>
        <v>105.0304</v>
      </c>
      <c r="M96" s="81">
        <f>グラフデータ!DH56</f>
        <v>65.707939999999994</v>
      </c>
      <c r="N96" s="84">
        <f>グラフデータ!DI56</f>
        <v>58.530149999999999</v>
      </c>
      <c r="O96" s="81">
        <f>グラフデータ!DJ56</f>
        <v>33.285899999999998</v>
      </c>
      <c r="P96" s="82">
        <f>グラフデータ!DK56</f>
        <v>113.41947999999999</v>
      </c>
      <c r="Q96" s="89">
        <f>グラフデータ!DL56</f>
        <v>525.44618000000003</v>
      </c>
      <c r="R96" s="316"/>
      <c r="S96" t="s">
        <v>100</v>
      </c>
      <c r="T96" s="331">
        <f t="shared" ref="T96" si="174">LARGE($D96:$H96,T$6)</f>
        <v>1994</v>
      </c>
      <c r="U96" s="331">
        <f t="shared" si="98"/>
        <v>44.8</v>
      </c>
      <c r="V96" s="331">
        <f t="shared" si="98"/>
        <v>32.11</v>
      </c>
      <c r="W96" s="331">
        <f t="shared" si="98"/>
        <v>27.35</v>
      </c>
      <c r="X96" s="331">
        <f t="shared" si="98"/>
        <v>24.34</v>
      </c>
      <c r="Y96" s="331">
        <f t="shared" ref="Y96" si="175">I96</f>
        <v>55.01</v>
      </c>
      <c r="AA96" t="s">
        <v>100</v>
      </c>
      <c r="AB96" s="331">
        <f t="shared" ref="AB96" si="176">LARGE($K96:$O96,AB$6)</f>
        <v>149.47230999999999</v>
      </c>
      <c r="AC96" s="331">
        <f t="shared" si="96"/>
        <v>105.0304</v>
      </c>
      <c r="AD96" s="331">
        <f t="shared" si="96"/>
        <v>65.707939999999994</v>
      </c>
      <c r="AE96" s="331">
        <f t="shared" si="96"/>
        <v>58.530149999999999</v>
      </c>
      <c r="AF96" s="331">
        <f t="shared" si="96"/>
        <v>33.285899999999998</v>
      </c>
      <c r="AG96" s="334">
        <f t="shared" ref="AG96" si="177">P96</f>
        <v>113.41947999999999</v>
      </c>
      <c r="AJ96" s="601"/>
      <c r="AK96" s="601"/>
    </row>
    <row r="97" spans="1:37" ht="65.099999999999994" customHeight="1">
      <c r="A97">
        <v>8</v>
      </c>
      <c r="B97" s="22"/>
      <c r="C97" s="23"/>
      <c r="D97" s="85"/>
      <c r="E97" s="86"/>
      <c r="F97" s="86"/>
      <c r="G97" s="86"/>
      <c r="H97" s="86"/>
      <c r="I97" s="87"/>
      <c r="J97" s="88"/>
      <c r="K97" s="84"/>
      <c r="L97" s="81"/>
      <c r="M97" s="81"/>
      <c r="N97" s="84"/>
      <c r="O97" s="81"/>
      <c r="P97" s="82"/>
      <c r="Q97" s="89"/>
      <c r="R97" s="316"/>
      <c r="T97" t="str">
        <f>HLOOKUP(T98,$D98:$I$104,$A98,FALSE)</f>
        <v>森林</v>
      </c>
      <c r="U97" t="str">
        <f>HLOOKUP(U98,$D98:$I$104,$A98,FALSE)</f>
        <v>農地</v>
      </c>
      <c r="V97" t="str">
        <f>HLOOKUP(V98,$D98:$I$104,$A98,FALSE)</f>
        <v>水面・河川・水路</v>
      </c>
      <c r="W97" t="str">
        <f>HLOOKUP(W98,$D98:$I$104,$A98,FALSE)</f>
        <v>道路</v>
      </c>
      <c r="X97" t="str">
        <f>HLOOKUP(X98,$D98:$I$104,$A98,FALSE)</f>
        <v>宅地</v>
      </c>
      <c r="Y97" t="s">
        <v>407</v>
      </c>
      <c r="AB97" t="str">
        <f>HLOOKUP(AB98,$K98:$O$104,$A98,FALSE)</f>
        <v>総務費</v>
      </c>
      <c r="AC97" t="str">
        <f>HLOOKUP(AC98,$K98:$O$104,$A98,FALSE)</f>
        <v>民生費</v>
      </c>
      <c r="AD97" t="str">
        <f>HLOOKUP(AD98,$K98:$O$104,$A98,FALSE)</f>
        <v>土木費</v>
      </c>
      <c r="AE97" t="str">
        <f>HLOOKUP(AE98,$K98:$O$104,$A98,FALSE)</f>
        <v>公債費</v>
      </c>
      <c r="AF97" t="str">
        <f>HLOOKUP(AF98,$K98:$O$104,$A98,FALSE)</f>
        <v>教育費</v>
      </c>
      <c r="AG97" t="s">
        <v>407</v>
      </c>
      <c r="AI97" t="s">
        <v>102</v>
      </c>
      <c r="AJ97" s="601"/>
      <c r="AK97" s="601"/>
    </row>
    <row r="98" spans="1:37" ht="65.099999999999994" customHeight="1">
      <c r="A98">
        <v>7</v>
      </c>
      <c r="B98" s="22" t="s">
        <v>102</v>
      </c>
      <c r="C98" s="23" t="s">
        <v>103</v>
      </c>
      <c r="D98" s="85">
        <f>グラフデータ!AD56</f>
        <v>739.18</v>
      </c>
      <c r="E98" s="86">
        <f>グラフデータ!AE56</f>
        <v>13.74</v>
      </c>
      <c r="F98" s="86">
        <f>グラフデータ!AF56</f>
        <v>10.77</v>
      </c>
      <c r="G98" s="86">
        <f>グラフデータ!AG56</f>
        <v>7.11</v>
      </c>
      <c r="H98" s="86">
        <f>グラフデータ!AH56</f>
        <v>10.46</v>
      </c>
      <c r="I98" s="87">
        <f>グラフデータ!AI56</f>
        <v>11.27</v>
      </c>
      <c r="J98" s="88">
        <f>グラフデータ!AJ56</f>
        <v>792.53</v>
      </c>
      <c r="K98" s="84">
        <f>グラフデータ!DF57</f>
        <v>45.511479999999999</v>
      </c>
      <c r="L98" s="81">
        <f>グラフデータ!DG57</f>
        <v>84.661180000000002</v>
      </c>
      <c r="M98" s="81">
        <f>グラフデータ!DH57</f>
        <v>28.155550000000002</v>
      </c>
      <c r="N98" s="84">
        <f>グラフデータ!DI57</f>
        <v>16.463760000000001</v>
      </c>
      <c r="O98" s="81">
        <f>グラフデータ!DJ57</f>
        <v>20.131070000000001</v>
      </c>
      <c r="P98" s="82">
        <f>グラフデータ!DK57</f>
        <v>50.231729999999999</v>
      </c>
      <c r="Q98" s="89">
        <f>グラフデータ!DL57</f>
        <v>245.15477000000001</v>
      </c>
      <c r="R98" s="316"/>
      <c r="S98" t="s">
        <v>102</v>
      </c>
      <c r="T98" s="331">
        <f t="shared" ref="T98" si="178">LARGE($D98:$H98,T$6)</f>
        <v>739.18</v>
      </c>
      <c r="U98" s="331">
        <f t="shared" si="98"/>
        <v>13.74</v>
      </c>
      <c r="V98" s="331">
        <f t="shared" si="98"/>
        <v>10.77</v>
      </c>
      <c r="W98" s="331">
        <f t="shared" si="98"/>
        <v>10.46</v>
      </c>
      <c r="X98" s="331">
        <f t="shared" si="98"/>
        <v>7.11</v>
      </c>
      <c r="Y98" s="331">
        <f t="shared" ref="Y98" si="179">I98</f>
        <v>11.27</v>
      </c>
      <c r="AA98" t="s">
        <v>102</v>
      </c>
      <c r="AB98" s="331">
        <f t="shared" ref="AB98" si="180">LARGE($K98:$O98,AB$6)</f>
        <v>84.661180000000002</v>
      </c>
      <c r="AC98" s="331">
        <f t="shared" si="96"/>
        <v>45.511479999999999</v>
      </c>
      <c r="AD98" s="331">
        <f t="shared" si="96"/>
        <v>28.155550000000002</v>
      </c>
      <c r="AE98" s="331">
        <f t="shared" si="96"/>
        <v>20.131070000000001</v>
      </c>
      <c r="AF98" s="331">
        <f t="shared" si="96"/>
        <v>16.463760000000001</v>
      </c>
      <c r="AG98" s="334">
        <f t="shared" ref="AG98" si="181">P98</f>
        <v>50.231729999999999</v>
      </c>
      <c r="AJ98" s="601"/>
      <c r="AK98" s="601"/>
    </row>
    <row r="99" spans="1:37" ht="65.099999999999994" customHeight="1">
      <c r="A99">
        <v>6</v>
      </c>
      <c r="B99" s="22"/>
      <c r="C99" s="23"/>
      <c r="D99" s="85"/>
      <c r="E99" s="86"/>
      <c r="F99" s="86"/>
      <c r="G99" s="86"/>
      <c r="H99" s="86"/>
      <c r="I99" s="87"/>
      <c r="J99" s="88"/>
      <c r="K99" s="84"/>
      <c r="L99" s="81"/>
      <c r="M99" s="81"/>
      <c r="N99" s="84"/>
      <c r="O99" s="81"/>
      <c r="P99" s="82"/>
      <c r="Q99" s="89"/>
      <c r="R99" s="316"/>
      <c r="T99" t="str">
        <f>HLOOKUP(T100,$D100:$I$104,$A100,FALSE)</f>
        <v>森林</v>
      </c>
      <c r="U99" t="str">
        <f>HLOOKUP(U100,$D100:$I$104,$A100,FALSE)</f>
        <v>道路</v>
      </c>
      <c r="V99" t="str">
        <f>HLOOKUP(V100,$D100:$I$104,$A100,FALSE)</f>
        <v>水面・河川・水路</v>
      </c>
      <c r="W99" t="str">
        <f>HLOOKUP(W100,$D100:$I$104,$A100,FALSE)</f>
        <v>農地</v>
      </c>
      <c r="X99" t="str">
        <f>HLOOKUP(X100,$D100:$I$104,$A100,FALSE)</f>
        <v>宅地</v>
      </c>
      <c r="Y99" t="s">
        <v>407</v>
      </c>
      <c r="AB99" t="str">
        <f>HLOOKUP(AB100,$K100:$O$104,$A100,FALSE)</f>
        <v>総務費</v>
      </c>
      <c r="AC99" t="str">
        <f>HLOOKUP(AC100,$K100:$O$104,$A100,FALSE)</f>
        <v>民生費</v>
      </c>
      <c r="AD99" t="str">
        <f>HLOOKUP(AD100,$K100:$O$104,$A100,FALSE)</f>
        <v>公債費</v>
      </c>
      <c r="AE99" t="str">
        <f>HLOOKUP(AE100,$K100:$O$104,$A100,FALSE)</f>
        <v>土木費</v>
      </c>
      <c r="AF99" t="str">
        <f>HLOOKUP(AF100,$K100:$O$104,$A100,FALSE)</f>
        <v>教育費</v>
      </c>
      <c r="AG99" t="s">
        <v>407</v>
      </c>
      <c r="AI99" t="s">
        <v>104</v>
      </c>
      <c r="AJ99" s="601"/>
      <c r="AK99" s="601"/>
    </row>
    <row r="100" spans="1:37" ht="65.099999999999994" customHeight="1">
      <c r="A100">
        <v>5</v>
      </c>
      <c r="B100" s="22" t="s">
        <v>104</v>
      </c>
      <c r="C100" s="23" t="s">
        <v>105</v>
      </c>
      <c r="D100" s="85">
        <f>グラフデータ!AD57</f>
        <v>776.67</v>
      </c>
      <c r="E100" s="86">
        <f>グラフデータ!AE57</f>
        <v>11.21</v>
      </c>
      <c r="F100" s="86">
        <f>グラフデータ!AF57</f>
        <v>15</v>
      </c>
      <c r="G100" s="86">
        <f>グラフデータ!AG57</f>
        <v>9.68</v>
      </c>
      <c r="H100" s="86">
        <f>グラフデータ!AH57</f>
        <v>15.17</v>
      </c>
      <c r="I100" s="87">
        <f>グラフデータ!AI57</f>
        <v>23.48</v>
      </c>
      <c r="J100" s="88">
        <f>グラフデータ!AJ57</f>
        <v>851.21</v>
      </c>
      <c r="K100" s="84">
        <f>グラフデータ!DF58</f>
        <v>57.436720000000001</v>
      </c>
      <c r="L100" s="81">
        <f>グラフデータ!DG58</f>
        <v>58.689810000000001</v>
      </c>
      <c r="M100" s="81">
        <f>グラフデータ!DH58</f>
        <v>24.7409</v>
      </c>
      <c r="N100" s="84">
        <f>グラフデータ!DI58</f>
        <v>16.621860000000002</v>
      </c>
      <c r="O100" s="81">
        <f>グラフデータ!DJ58</f>
        <v>24.96931</v>
      </c>
      <c r="P100" s="82">
        <f>グラフデータ!DK58</f>
        <v>70.41574</v>
      </c>
      <c r="Q100" s="89">
        <f>グラフデータ!DL58</f>
        <v>252.87433999999999</v>
      </c>
      <c r="R100" s="316"/>
      <c r="S100" t="s">
        <v>104</v>
      </c>
      <c r="T100" s="331">
        <f t="shared" ref="T100" si="182">LARGE($D100:$H100,T$6)</f>
        <v>776.67</v>
      </c>
      <c r="U100" s="331">
        <f t="shared" si="98"/>
        <v>15.17</v>
      </c>
      <c r="V100" s="331">
        <f t="shared" si="98"/>
        <v>15</v>
      </c>
      <c r="W100" s="331">
        <f t="shared" si="98"/>
        <v>11.21</v>
      </c>
      <c r="X100" s="331">
        <f t="shared" si="98"/>
        <v>9.68</v>
      </c>
      <c r="Y100" s="331">
        <f t="shared" ref="Y100" si="183">I100</f>
        <v>23.48</v>
      </c>
      <c r="AA100" t="s">
        <v>104</v>
      </c>
      <c r="AB100" s="331">
        <f t="shared" ref="AB100" si="184">LARGE($K100:$O100,AB$6)</f>
        <v>58.689810000000001</v>
      </c>
      <c r="AC100" s="331">
        <f t="shared" si="96"/>
        <v>57.436720000000001</v>
      </c>
      <c r="AD100" s="331">
        <f t="shared" si="96"/>
        <v>24.96931</v>
      </c>
      <c r="AE100" s="331">
        <f t="shared" si="96"/>
        <v>24.7409</v>
      </c>
      <c r="AF100" s="331">
        <f t="shared" si="96"/>
        <v>16.621860000000002</v>
      </c>
      <c r="AG100" s="334">
        <f t="shared" ref="AG100" si="185">P100</f>
        <v>70.41574</v>
      </c>
      <c r="AJ100" s="601"/>
      <c r="AK100" s="601"/>
    </row>
    <row r="101" spans="1:37" ht="65.099999999999994" customHeight="1">
      <c r="A101">
        <v>4</v>
      </c>
      <c r="B101" s="22"/>
      <c r="C101" s="23"/>
      <c r="D101" s="85"/>
      <c r="E101" s="86"/>
      <c r="F101" s="86"/>
      <c r="G101" s="86"/>
      <c r="H101" s="86"/>
      <c r="I101" s="87"/>
      <c r="J101" s="88"/>
      <c r="K101" s="84"/>
      <c r="L101" s="81"/>
      <c r="M101" s="81"/>
      <c r="N101" s="84"/>
      <c r="O101" s="81"/>
      <c r="P101" s="82"/>
      <c r="Q101" s="89"/>
      <c r="R101" s="316"/>
      <c r="T101" t="str">
        <f>HLOOKUP(T102,$D102:$I$104,$A102,FALSE)</f>
        <v>森林</v>
      </c>
      <c r="U101" t="str">
        <f>HLOOKUP(U102,$D102:$I$104,$A102,FALSE)</f>
        <v>水面・河川・水路</v>
      </c>
      <c r="V101" t="str">
        <f>HLOOKUP(V102,$D102:$I$104,$A102,FALSE)</f>
        <v>道路</v>
      </c>
      <c r="W101" t="str">
        <f>HLOOKUP(W102,$D102:$I$104,$A102,FALSE)</f>
        <v>農地</v>
      </c>
      <c r="X101" t="str">
        <f>HLOOKUP(X102,$D102:$I$104,$A102,FALSE)</f>
        <v>宅地</v>
      </c>
      <c r="Y101" t="s">
        <v>407</v>
      </c>
      <c r="AB101" t="str">
        <f>HLOOKUP(AB102,$K102:$O$104,$A102,FALSE)</f>
        <v>総務費</v>
      </c>
      <c r="AC101" t="str">
        <f>HLOOKUP(AC102,$K102:$O$104,$A102,FALSE)</f>
        <v>土木費</v>
      </c>
      <c r="AD101" t="str">
        <f>HLOOKUP(AD102,$K102:$O$104,$A102,FALSE)</f>
        <v>公債費</v>
      </c>
      <c r="AE101" t="str">
        <f>HLOOKUP(AE102,$K102:$O$104,$A102,FALSE)</f>
        <v>教育費</v>
      </c>
      <c r="AF101" t="str">
        <f>HLOOKUP(AF102,$K102:$O$104,$A102,FALSE)</f>
        <v>民生費</v>
      </c>
      <c r="AG101" t="s">
        <v>407</v>
      </c>
      <c r="AI101" t="s">
        <v>106</v>
      </c>
      <c r="AJ101" s="601"/>
      <c r="AK101" s="601"/>
    </row>
    <row r="102" spans="1:37" ht="65.099999999999994" customHeight="1">
      <c r="A102">
        <v>3</v>
      </c>
      <c r="B102" s="22" t="s">
        <v>106</v>
      </c>
      <c r="C102" s="23" t="s">
        <v>107</v>
      </c>
      <c r="D102" s="85">
        <f>グラフデータ!AD58</f>
        <v>338.8</v>
      </c>
      <c r="E102" s="86">
        <f>グラフデータ!AE58</f>
        <v>1.0900000000000001</v>
      </c>
      <c r="F102" s="86">
        <f>グラフデータ!AF58</f>
        <v>9.31</v>
      </c>
      <c r="G102" s="86">
        <f>グラフデータ!AG58</f>
        <v>0.62</v>
      </c>
      <c r="H102" s="86">
        <f>グラフデータ!AH58</f>
        <v>4.37</v>
      </c>
      <c r="I102" s="87">
        <f>グラフデータ!AI58</f>
        <v>2.4500000000000002</v>
      </c>
      <c r="J102" s="88">
        <f>グラフデータ!AJ58</f>
        <v>356.64</v>
      </c>
      <c r="K102" s="84">
        <f>グラフデータ!DF59</f>
        <v>2.8634900000000001</v>
      </c>
      <c r="L102" s="81">
        <f>グラフデータ!DG59</f>
        <v>12.65668</v>
      </c>
      <c r="M102" s="81">
        <f>グラフデータ!DH59</f>
        <v>4.4597300000000004</v>
      </c>
      <c r="N102" s="84">
        <f>グラフデータ!DI59</f>
        <v>3.7604099999999998</v>
      </c>
      <c r="O102" s="81">
        <f>グラフデータ!DJ59</f>
        <v>3.96875</v>
      </c>
      <c r="P102" s="82">
        <f>グラフデータ!DK59</f>
        <v>16.13918</v>
      </c>
      <c r="Q102" s="89">
        <f>グラフデータ!DL59</f>
        <v>43.848239999999997</v>
      </c>
      <c r="R102" s="316"/>
      <c r="S102" t="s">
        <v>106</v>
      </c>
      <c r="T102" s="331">
        <f t="shared" ref="T102" si="186">LARGE($D102:$H102,T$6)</f>
        <v>338.8</v>
      </c>
      <c r="U102" s="331">
        <f t="shared" si="98"/>
        <v>9.31</v>
      </c>
      <c r="V102" s="331">
        <f t="shared" si="98"/>
        <v>4.37</v>
      </c>
      <c r="W102" s="331">
        <f t="shared" si="98"/>
        <v>1.0900000000000001</v>
      </c>
      <c r="X102" s="331">
        <f t="shared" si="98"/>
        <v>0.62</v>
      </c>
      <c r="Y102" s="331">
        <f t="shared" ref="Y102" si="187">I102</f>
        <v>2.4500000000000002</v>
      </c>
      <c r="AA102" t="s">
        <v>106</v>
      </c>
      <c r="AB102" s="331">
        <f t="shared" ref="AB102" si="188">LARGE($K102:$O102,AB$6)</f>
        <v>12.65668</v>
      </c>
      <c r="AC102" s="331">
        <f t="shared" si="96"/>
        <v>4.4597300000000004</v>
      </c>
      <c r="AD102" s="331">
        <f t="shared" si="96"/>
        <v>3.96875</v>
      </c>
      <c r="AE102" s="331">
        <f t="shared" si="96"/>
        <v>3.7604099999999998</v>
      </c>
      <c r="AF102" s="331">
        <f t="shared" si="96"/>
        <v>2.8634900000000001</v>
      </c>
      <c r="AG102" s="334">
        <f t="shared" ref="AG102" si="189">P102</f>
        <v>16.13918</v>
      </c>
      <c r="AJ102" s="601"/>
      <c r="AK102" s="601"/>
    </row>
    <row r="103" spans="1:37">
      <c r="A103">
        <v>2</v>
      </c>
      <c r="B103" s="31"/>
      <c r="C103" s="32"/>
      <c r="D103" s="42"/>
      <c r="E103" s="43"/>
      <c r="F103" s="43"/>
      <c r="G103" s="43"/>
      <c r="H103" s="43"/>
      <c r="I103" s="46"/>
      <c r="J103" s="105"/>
      <c r="K103" s="45"/>
      <c r="L103" s="43"/>
      <c r="M103" s="43"/>
      <c r="N103" s="45"/>
      <c r="O103" s="43"/>
      <c r="P103" s="46"/>
      <c r="Q103" s="234"/>
      <c r="R103" s="241"/>
    </row>
    <row r="104" spans="1:37" ht="39.6">
      <c r="A104">
        <v>1</v>
      </c>
      <c r="B104" s="47"/>
      <c r="C104" s="48"/>
      <c r="D104" t="s">
        <v>315</v>
      </c>
      <c r="E104" t="s">
        <v>316</v>
      </c>
      <c r="F104" s="345" t="s">
        <v>400</v>
      </c>
      <c r="G104" t="s">
        <v>317</v>
      </c>
      <c r="H104" t="s">
        <v>318</v>
      </c>
      <c r="I104" t="s">
        <v>319</v>
      </c>
      <c r="J104"/>
      <c r="K104" s="260" t="s">
        <v>402</v>
      </c>
      <c r="L104" s="260" t="s">
        <v>403</v>
      </c>
      <c r="M104" s="260" t="s">
        <v>401</v>
      </c>
      <c r="N104" s="261" t="s">
        <v>404</v>
      </c>
      <c r="O104" s="260" t="s">
        <v>405</v>
      </c>
      <c r="P104" s="262" t="s">
        <v>406</v>
      </c>
      <c r="Q104" s="50"/>
      <c r="R104" s="50"/>
    </row>
    <row r="105" spans="1:37">
      <c r="B105" s="49"/>
      <c r="C105" s="49"/>
      <c r="D105" s="49"/>
      <c r="E105" s="49"/>
      <c r="F105" s="49"/>
      <c r="G105" s="49"/>
      <c r="H105" s="49"/>
      <c r="I105" s="49"/>
      <c r="J105" s="49"/>
      <c r="K105" s="50"/>
      <c r="L105" s="50"/>
      <c r="M105" s="50"/>
      <c r="N105" s="50"/>
      <c r="O105" s="50"/>
      <c r="P105" s="50"/>
      <c r="Q105" s="50"/>
      <c r="R105" s="50"/>
    </row>
    <row r="107" spans="1:37">
      <c r="B107" s="3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</row>
    <row r="108" spans="1:37">
      <c r="B108" s="3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</row>
    <row r="109" spans="1:37">
      <c r="K109" s="235"/>
      <c r="L109" s="235"/>
      <c r="M109" s="235"/>
      <c r="N109" s="235"/>
      <c r="O109" s="235"/>
      <c r="P109" s="235"/>
      <c r="Q109" s="235"/>
      <c r="R109" s="235"/>
    </row>
    <row r="110" spans="1:37">
      <c r="K110" s="235"/>
      <c r="L110" s="235"/>
      <c r="M110" s="235"/>
      <c r="N110" s="235"/>
      <c r="O110" s="235"/>
      <c r="P110" s="235"/>
      <c r="Q110" s="235"/>
      <c r="R110" s="235"/>
    </row>
    <row r="111" spans="1:37">
      <c r="K111" s="235"/>
      <c r="L111" s="235"/>
      <c r="M111" s="235"/>
      <c r="N111" s="235"/>
      <c r="O111" s="235"/>
      <c r="P111" s="235"/>
      <c r="Q111" s="235"/>
      <c r="R111" s="235"/>
    </row>
    <row r="112" spans="1:37">
      <c r="K112" s="235"/>
      <c r="L112" s="235"/>
      <c r="M112" s="235"/>
      <c r="N112" s="235"/>
      <c r="O112" s="235"/>
      <c r="P112" s="235"/>
      <c r="Q112" s="235"/>
      <c r="R112" s="235"/>
    </row>
    <row r="113" spans="11:18">
      <c r="K113" s="235"/>
      <c r="L113" s="235"/>
      <c r="M113" s="235"/>
      <c r="N113" s="235"/>
      <c r="O113" s="235"/>
      <c r="P113" s="235"/>
      <c r="Q113" s="235"/>
      <c r="R113" s="235"/>
    </row>
  </sheetData>
  <sortState xmlns:xlrd2="http://schemas.microsoft.com/office/spreadsheetml/2017/richdata2" ref="A8:A104">
    <sortCondition descending="1" ref="A8"/>
  </sortState>
  <mergeCells count="99">
    <mergeCell ref="AK75:AK76"/>
    <mergeCell ref="AJ75:AJ76"/>
    <mergeCell ref="AK83:AK84"/>
    <mergeCell ref="AJ83:AJ84"/>
    <mergeCell ref="AK81:AK82"/>
    <mergeCell ref="AJ81:AJ82"/>
    <mergeCell ref="AK79:AK80"/>
    <mergeCell ref="AJ79:AJ80"/>
    <mergeCell ref="AK87:AK88"/>
    <mergeCell ref="AJ87:AJ88"/>
    <mergeCell ref="AK85:AK86"/>
    <mergeCell ref="AJ85:AJ86"/>
    <mergeCell ref="AK77:AK78"/>
    <mergeCell ref="AJ77:AJ78"/>
    <mergeCell ref="AK93:AK94"/>
    <mergeCell ref="AJ93:AJ94"/>
    <mergeCell ref="AK91:AK92"/>
    <mergeCell ref="AJ91:AJ92"/>
    <mergeCell ref="AK89:AK90"/>
    <mergeCell ref="AJ89:AJ90"/>
    <mergeCell ref="AK53:AK54"/>
    <mergeCell ref="AJ53:AJ54"/>
    <mergeCell ref="AK101:AK102"/>
    <mergeCell ref="AJ101:AJ102"/>
    <mergeCell ref="AK99:AK100"/>
    <mergeCell ref="AJ99:AJ100"/>
    <mergeCell ref="AK97:AK98"/>
    <mergeCell ref="AJ97:AJ98"/>
    <mergeCell ref="AK61:AK62"/>
    <mergeCell ref="AJ61:AJ62"/>
    <mergeCell ref="AK59:AK60"/>
    <mergeCell ref="AJ59:AJ60"/>
    <mergeCell ref="AK57:AK58"/>
    <mergeCell ref="AJ57:AJ58"/>
    <mergeCell ref="AK95:AK96"/>
    <mergeCell ref="AJ95:AJ96"/>
    <mergeCell ref="AK65:AK66"/>
    <mergeCell ref="AJ65:AJ66"/>
    <mergeCell ref="AK63:AK64"/>
    <mergeCell ref="AJ63:AJ64"/>
    <mergeCell ref="AK55:AK56"/>
    <mergeCell ref="AJ55:AJ56"/>
    <mergeCell ref="AK25:AK26"/>
    <mergeCell ref="AJ25:AJ26"/>
    <mergeCell ref="AK73:AK74"/>
    <mergeCell ref="AJ73:AJ74"/>
    <mergeCell ref="AK71:AK72"/>
    <mergeCell ref="AJ71:AJ72"/>
    <mergeCell ref="AK69:AK70"/>
    <mergeCell ref="AJ69:AJ70"/>
    <mergeCell ref="AK33:AK34"/>
    <mergeCell ref="AJ33:AJ34"/>
    <mergeCell ref="AK31:AK32"/>
    <mergeCell ref="AJ31:AJ32"/>
    <mergeCell ref="AK29:AK30"/>
    <mergeCell ref="AJ29:AJ30"/>
    <mergeCell ref="AK67:AK68"/>
    <mergeCell ref="AJ67:AJ68"/>
    <mergeCell ref="AK37:AK38"/>
    <mergeCell ref="AJ37:AJ38"/>
    <mergeCell ref="AK35:AK36"/>
    <mergeCell ref="AJ35:AJ36"/>
    <mergeCell ref="AK27:AK28"/>
    <mergeCell ref="AJ27:AJ28"/>
    <mergeCell ref="AK17:AK18"/>
    <mergeCell ref="AJ17:AJ18"/>
    <mergeCell ref="AK51:AK52"/>
    <mergeCell ref="AJ51:AJ52"/>
    <mergeCell ref="AK49:AK50"/>
    <mergeCell ref="AJ49:AJ50"/>
    <mergeCell ref="AK47:AK48"/>
    <mergeCell ref="AJ47:AJ48"/>
    <mergeCell ref="AK45:AK46"/>
    <mergeCell ref="AJ45:AJ46"/>
    <mergeCell ref="AK43:AK44"/>
    <mergeCell ref="AJ43:AJ44"/>
    <mergeCell ref="AK41:AK42"/>
    <mergeCell ref="AJ41:AJ42"/>
    <mergeCell ref="AK39:AK40"/>
    <mergeCell ref="AJ39:AJ40"/>
    <mergeCell ref="AK23:AK24"/>
    <mergeCell ref="AJ23:AJ24"/>
    <mergeCell ref="AK21:AK22"/>
    <mergeCell ref="AJ21:AJ22"/>
    <mergeCell ref="AK19:AK20"/>
    <mergeCell ref="AJ19:AJ20"/>
    <mergeCell ref="AJ9:AJ10"/>
    <mergeCell ref="AK9:AK10"/>
    <mergeCell ref="AK15:AK16"/>
    <mergeCell ref="AJ15:AJ16"/>
    <mergeCell ref="AK13:AK14"/>
    <mergeCell ref="AJ13:AJ14"/>
    <mergeCell ref="AK11:AK12"/>
    <mergeCell ref="AJ11:AJ12"/>
    <mergeCell ref="K3:P3"/>
    <mergeCell ref="Q4:Q6"/>
    <mergeCell ref="B4:C6"/>
    <mergeCell ref="AJ7:AJ8"/>
    <mergeCell ref="AK7:AK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U338"/>
  <sheetViews>
    <sheetView tabSelected="1" view="pageBreakPreview" zoomScaleNormal="70" zoomScaleSheetLayoutView="100" workbookViewId="0">
      <pane ySplit="6" topLeftCell="A7" activePane="bottomLeft" state="frozen"/>
      <selection pane="bottomLeft" activeCell="S175" sqref="S175"/>
    </sheetView>
  </sheetViews>
  <sheetFormatPr defaultRowHeight="13.2"/>
  <cols>
    <col min="1" max="2" width="1.796875" customWidth="1"/>
    <col min="3" max="10" width="11.796875" customWidth="1"/>
    <col min="11" max="12" width="1.796875" customWidth="1"/>
    <col min="13" max="17" width="11.796875" customWidth="1"/>
    <col min="18" max="20" width="10.796875" customWidth="1"/>
  </cols>
  <sheetData>
    <row r="1" spans="2:20">
      <c r="C1" s="373" t="s">
        <v>431</v>
      </c>
      <c r="M1" s="373" t="s">
        <v>431</v>
      </c>
    </row>
    <row r="2" spans="2:20" ht="16.2">
      <c r="C2" s="370" t="str">
        <f>"統計グラフで　"&amp;C5&amp;"　と　"&amp;M5&amp;"　を比べてみよう"</f>
        <v>統計グラフで　岐阜県　と　岐阜市　を比べてみよう</v>
      </c>
    </row>
    <row r="3" spans="2:20" ht="12" customHeight="1">
      <c r="C3" s="370"/>
    </row>
    <row r="4" spans="2:20" ht="13.8" thickBot="1">
      <c r="C4" s="605" t="str">
        <f>VLOOKUP(C5,グラフデータ!$B$7:$C$58,2,FALSE)</f>
        <v>ぎふけん</v>
      </c>
      <c r="D4" s="605"/>
      <c r="E4" s="605"/>
      <c r="F4" s="369"/>
      <c r="M4" s="605" t="str">
        <f>VLOOKUP(M5,グラフデータ!$B$7:$C$58,2,FALSE)</f>
        <v>ぎふし</v>
      </c>
      <c r="N4" s="605"/>
      <c r="O4" s="605"/>
    </row>
    <row r="5" spans="2:20" ht="27.75" customHeight="1" thickBot="1">
      <c r="C5" s="602" t="s">
        <v>384</v>
      </c>
      <c r="D5" s="603"/>
      <c r="E5" s="604"/>
      <c r="F5" s="371" t="s">
        <v>432</v>
      </c>
      <c r="J5" s="372"/>
      <c r="K5" s="371"/>
      <c r="L5" s="371"/>
      <c r="M5" s="602" t="s">
        <v>16</v>
      </c>
      <c r="N5" s="603"/>
      <c r="O5" s="604"/>
      <c r="P5" t="s">
        <v>432</v>
      </c>
      <c r="Q5" s="372"/>
      <c r="R5" s="371"/>
      <c r="S5" s="371"/>
      <c r="T5" s="371"/>
    </row>
    <row r="7" spans="2:20" ht="23.4">
      <c r="B7" s="350" t="s" ph="1">
        <v>410</v>
      </c>
      <c r="C7" s="255"/>
      <c r="D7" s="255"/>
      <c r="E7" s="255"/>
      <c r="F7" s="255"/>
      <c r="G7" s="255"/>
      <c r="H7" s="255"/>
      <c r="I7" s="255"/>
      <c r="J7" s="255"/>
      <c r="K7" s="350" ph="1"/>
      <c r="L7" s="350" ph="1"/>
      <c r="M7" s="255"/>
      <c r="N7" s="255"/>
      <c r="O7" s="255"/>
      <c r="P7" s="255"/>
      <c r="Q7" s="255"/>
      <c r="R7" s="255"/>
      <c r="S7" s="255"/>
      <c r="T7" s="255"/>
    </row>
    <row r="9" spans="2:20" ht="26.4">
      <c r="C9" s="356" t="s">
        <v>3</v>
      </c>
      <c r="D9" s="356" t="s">
        <v>4</v>
      </c>
      <c r="E9" s="356" t="s">
        <v>5</v>
      </c>
      <c r="F9" s="356" t="s">
        <v>6</v>
      </c>
      <c r="G9" s="356" t="s">
        <v>7</v>
      </c>
      <c r="M9" s="356" t="s">
        <v>3</v>
      </c>
      <c r="N9" s="356" t="s">
        <v>4</v>
      </c>
      <c r="O9" s="356" t="s">
        <v>5</v>
      </c>
      <c r="P9" s="356" t="s">
        <v>6</v>
      </c>
      <c r="Q9" s="356" t="s">
        <v>7</v>
      </c>
    </row>
    <row r="10" spans="2:20">
      <c r="C10" s="308">
        <f>VLOOKUP($C$5,グラフデータ!$B$7:$N$58,グラフデータ!D$1,FALSE)</f>
        <v>2107700</v>
      </c>
      <c r="D10" s="308">
        <f>VLOOKUP($C$5,グラフデータ!$B$7:$N$58,グラフデータ!E$1,FALSE)</f>
        <v>2107226</v>
      </c>
      <c r="E10" s="308">
        <f>VLOOKUP($C$5,グラフデータ!$B$7:$N$58,グラフデータ!F$1,FALSE)</f>
        <v>2080773</v>
      </c>
      <c r="F10" s="308">
        <f>VLOOKUP($C$5,グラフデータ!$B$7:$N$58,グラフデータ!G$1,FALSE)</f>
        <v>2031903</v>
      </c>
      <c r="G10" s="308">
        <f>VLOOKUP($C$5,グラフデータ!$B$7:$N$58,グラフデータ!H$1,FALSE)</f>
        <v>1978742</v>
      </c>
      <c r="M10" s="308">
        <f>VLOOKUP($M$5,グラフデータ!$B$7:$N$58,グラフデータ!D$1,FALSE)</f>
        <v>415085</v>
      </c>
      <c r="N10" s="308">
        <f>VLOOKUP($M$5,グラフデータ!$B$7:$N$58,グラフデータ!E$1,FALSE)</f>
        <v>413367</v>
      </c>
      <c r="O10" s="308">
        <f>VLOOKUP($M$5,グラフデータ!$B$7:$N$58,グラフデータ!F$1,FALSE)</f>
        <v>413136</v>
      </c>
      <c r="P10" s="308">
        <f>VLOOKUP($M$5,グラフデータ!$B$7:$N$58,グラフデータ!G$1,FALSE)</f>
        <v>406735</v>
      </c>
      <c r="Q10" s="308">
        <f>VLOOKUP($M$5,グラフデータ!$B$7:$N$58,グラフデータ!H$1,FALSE)</f>
        <v>402557</v>
      </c>
    </row>
    <row r="11" spans="2:20">
      <c r="G11" s="364" t="str">
        <f>IF(C5="中津川市","※長野県山口村を含みません。","")</f>
        <v/>
      </c>
      <c r="Q11" s="364" t="str">
        <f>IF(M5="中津川市","※長野県山口村を含みません。","")</f>
        <v/>
      </c>
    </row>
    <row r="12" spans="2:20">
      <c r="G12" s="364"/>
    </row>
    <row r="30" spans="2:20" ht="23.4">
      <c r="B30" s="350" t="s" ph="1">
        <v>411</v>
      </c>
      <c r="C30" s="255"/>
      <c r="D30" s="255"/>
      <c r="E30" s="255"/>
      <c r="F30" s="255"/>
      <c r="G30" s="255"/>
      <c r="H30" s="255"/>
      <c r="I30" s="255"/>
      <c r="J30" s="255"/>
      <c r="K30" s="350" ph="1"/>
      <c r="L30" s="350" ph="1"/>
      <c r="M30" s="255"/>
      <c r="N30" s="255"/>
      <c r="O30" s="255"/>
      <c r="P30" s="255"/>
      <c r="Q30" s="255"/>
      <c r="R30" s="255"/>
      <c r="S30" s="255"/>
      <c r="T30" s="255"/>
    </row>
    <row r="32" spans="2:20" ht="22.8">
      <c r="C32" s="608"/>
      <c r="D32" s="609"/>
      <c r="E32" s="237" t="s">
        <v>311</v>
      </c>
      <c r="F32" s="237" t="s">
        <v>312</v>
      </c>
      <c r="G32" s="237" t="s">
        <v>323</v>
      </c>
      <c r="H32" s="354" t="s">
        <v>424</v>
      </c>
      <c r="I32" s="357"/>
      <c r="J32" s="357"/>
      <c r="M32" s="608"/>
      <c r="N32" s="609"/>
      <c r="O32" s="237" t="s">
        <v>311</v>
      </c>
      <c r="P32" s="237" t="s">
        <v>312</v>
      </c>
      <c r="Q32" s="237" t="s">
        <v>323</v>
      </c>
      <c r="R32" s="354" t="s">
        <v>424</v>
      </c>
      <c r="S32" s="357"/>
      <c r="T32" s="357"/>
    </row>
    <row r="33" spans="3:20">
      <c r="C33" s="610" t="s">
        <v>3</v>
      </c>
      <c r="D33" s="611"/>
      <c r="E33" s="308">
        <f>VLOOKUP($C$5,グラフデータ!$B$7:$N$58,グラフデータ!I$1,FALSE)</f>
        <v>322769</v>
      </c>
      <c r="F33" s="308">
        <f>VLOOKUP($C$5,グラフデータ!$B$7:$N$58,グラフデータ!J$1,FALSE)</f>
        <v>1401064</v>
      </c>
      <c r="G33" s="308">
        <f>VLOOKUP($C$5,グラフデータ!$B$7:$N$58,グラフデータ!K$1,FALSE)</f>
        <v>383168</v>
      </c>
      <c r="H33" s="307">
        <f>SUM(E33:G33)</f>
        <v>2107001</v>
      </c>
      <c r="I33" s="358"/>
      <c r="J33" s="358"/>
      <c r="M33" s="610" t="s">
        <v>3</v>
      </c>
      <c r="N33" s="611"/>
      <c r="O33" s="308">
        <f>VLOOKUP($M$5,グラフデータ!$B$7:$N$58,グラフデータ!I$1,FALSE)</f>
        <v>59869</v>
      </c>
      <c r="P33" s="308">
        <f>VLOOKUP($M$5,グラフデータ!$B$7:$N$58,グラフデータ!J$1,FALSE)</f>
        <v>282685</v>
      </c>
      <c r="Q33" s="308">
        <f>VLOOKUP($M$5,グラフデータ!$B$7:$N$58,グラフデータ!K$1,FALSE)</f>
        <v>72486</v>
      </c>
      <c r="R33" s="307">
        <f>SUM(O33:Q33)</f>
        <v>415040</v>
      </c>
      <c r="S33" s="358"/>
      <c r="T33" s="358"/>
    </row>
    <row r="34" spans="3:20">
      <c r="C34" s="610" t="s">
        <v>7</v>
      </c>
      <c r="D34" s="611"/>
      <c r="E34" s="308">
        <f>VLOOKUP($C$5,グラフデータ!$B$7:$N$58,グラフデータ!L$1,FALSE)</f>
        <v>242504</v>
      </c>
      <c r="F34" s="308">
        <f>VLOOKUP($C$5,グラフデータ!$B$7:$N$58,グラフデータ!M$1,FALSE)</f>
        <v>1133872</v>
      </c>
      <c r="G34" s="308">
        <f>VLOOKUP($C$5,グラフデータ!$B$7:$N$58,グラフデータ!N$1,FALSE)</f>
        <v>602366</v>
      </c>
      <c r="H34" s="307">
        <f>SUM(E34:G34)</f>
        <v>1978742</v>
      </c>
      <c r="I34" s="358"/>
      <c r="J34" s="358"/>
      <c r="M34" s="610" t="s">
        <v>7</v>
      </c>
      <c r="N34" s="611"/>
      <c r="O34" s="308">
        <f>VLOOKUP($M$5,グラフデータ!$B$7:$N$58,グラフデータ!L$1,FALSE)</f>
        <v>47134</v>
      </c>
      <c r="P34" s="308">
        <f>VLOOKUP($M$5,グラフデータ!$B$7:$N$58,グラフデータ!M$1,FALSE)</f>
        <v>236235</v>
      </c>
      <c r="Q34" s="308">
        <f>VLOOKUP($M$5,グラフデータ!$B$7:$N$58,グラフデータ!N$1,FALSE)</f>
        <v>119188</v>
      </c>
      <c r="R34" s="307">
        <f>SUM(O34:Q34)</f>
        <v>402557</v>
      </c>
      <c r="S34" s="358"/>
      <c r="T34" s="358"/>
    </row>
    <row r="35" spans="3:20">
      <c r="C35" s="353"/>
      <c r="D35" s="353"/>
      <c r="E35" s="349"/>
      <c r="F35" s="349"/>
      <c r="G35" s="349"/>
      <c r="H35" s="256" t="str">
        <f>IF($C$5="中津川市","※長野県山口村を含みません。","")</f>
        <v/>
      </c>
      <c r="I35" s="256"/>
      <c r="J35" s="256"/>
      <c r="M35" s="353"/>
      <c r="N35" s="353"/>
      <c r="O35" s="349"/>
      <c r="P35" s="349"/>
      <c r="Q35" s="349"/>
      <c r="R35" s="256" t="str">
        <f>IF($M$5="中津川市","※長野県山口村を含みません。","")</f>
        <v/>
      </c>
      <c r="S35" s="256"/>
      <c r="T35" s="256"/>
    </row>
    <row r="36" spans="3:20" ht="24.75" customHeight="1">
      <c r="C36" s="606"/>
      <c r="D36" s="607"/>
      <c r="E36" s="237" t="s">
        <v>311</v>
      </c>
      <c r="F36" s="237" t="s">
        <v>312</v>
      </c>
      <c r="G36" s="237" t="s">
        <v>323</v>
      </c>
      <c r="H36" s="237" t="s">
        <v>313</v>
      </c>
      <c r="I36" s="238"/>
      <c r="J36" s="238"/>
      <c r="M36" s="606"/>
      <c r="N36" s="607"/>
      <c r="O36" s="237" t="s">
        <v>311</v>
      </c>
      <c r="P36" s="237" t="s">
        <v>312</v>
      </c>
      <c r="Q36" s="237" t="s">
        <v>323</v>
      </c>
      <c r="R36" s="237" t="s">
        <v>313</v>
      </c>
      <c r="S36" s="238"/>
      <c r="T36" s="238"/>
    </row>
    <row r="37" spans="3:20">
      <c r="C37" s="610" t="s">
        <v>3</v>
      </c>
      <c r="D37" s="611"/>
      <c r="E37" s="274">
        <f>IF(MAX($E41:$G41)=E41,1-$H$41+E41,E41)</f>
        <v>0.15</v>
      </c>
      <c r="F37" s="275">
        <f t="shared" ref="F37:G37" si="0">IF(MAX($E41:$G41)=F41,1-$H$41+F41,F41)</f>
        <v>0.67</v>
      </c>
      <c r="G37" s="275">
        <f t="shared" si="0"/>
        <v>0.18</v>
      </c>
      <c r="H37" s="275">
        <f>SUM(E37:G37)</f>
        <v>1</v>
      </c>
      <c r="I37" s="359"/>
      <c r="J37" s="359"/>
      <c r="M37" s="610" t="s">
        <v>3</v>
      </c>
      <c r="N37" s="611"/>
      <c r="O37" s="274">
        <f>IF(MAX($O41:$Q41)=O41,1-$R$41+O41,O41)</f>
        <v>0.14000000000000001</v>
      </c>
      <c r="P37" s="275">
        <f t="shared" ref="P37:Q37" si="1">IF(MAX($O41:$Q41)=P41,1-$R$41+P41,P41)</f>
        <v>0.69</v>
      </c>
      <c r="Q37" s="275">
        <f t="shared" si="1"/>
        <v>0.17</v>
      </c>
      <c r="R37" s="275">
        <f>SUM(O37:Q37)</f>
        <v>1</v>
      </c>
      <c r="S37" s="359"/>
      <c r="T37" s="359"/>
    </row>
    <row r="38" spans="3:20">
      <c r="C38" s="610" t="s">
        <v>7</v>
      </c>
      <c r="D38" s="611"/>
      <c r="E38" s="275">
        <f>IF(MAX($E42:$G42)=E42,1-$H$42+E42,E42)</f>
        <v>0.12</v>
      </c>
      <c r="F38" s="275">
        <f t="shared" ref="F38:G38" si="2">IF(MAX($E42:$G42)=F42,1-$H$42+F42,F42)</f>
        <v>0.57999999999999996</v>
      </c>
      <c r="G38" s="275">
        <f t="shared" si="2"/>
        <v>0.3</v>
      </c>
      <c r="H38" s="275">
        <f>SUM(E38:G38)</f>
        <v>1</v>
      </c>
      <c r="I38" s="359"/>
      <c r="J38" s="359"/>
      <c r="M38" s="610" t="s">
        <v>7</v>
      </c>
      <c r="N38" s="611"/>
      <c r="O38" s="275">
        <f>IF(MAX($O42:$Q42)=O42,1-$R$42+O42,O42)</f>
        <v>0.12</v>
      </c>
      <c r="P38" s="275">
        <f t="shared" ref="P38:Q38" si="3">IF(MAX($O42:$Q42)=P42,1-$R$42+P42,P42)</f>
        <v>0.57999999999999996</v>
      </c>
      <c r="Q38" s="275">
        <f t="shared" si="3"/>
        <v>0.3</v>
      </c>
      <c r="R38" s="275">
        <f>SUM(O38:Q38)</f>
        <v>1</v>
      </c>
      <c r="S38" s="359"/>
      <c r="T38" s="359"/>
    </row>
    <row r="39" spans="3:20">
      <c r="C39" s="349"/>
      <c r="D39" s="349"/>
      <c r="E39" s="349"/>
      <c r="F39" s="349"/>
      <c r="G39" s="236"/>
      <c r="H39" s="256" t="s">
        <v>314</v>
      </c>
      <c r="I39" s="256"/>
      <c r="J39" s="256"/>
      <c r="M39" s="349"/>
      <c r="N39" s="349"/>
      <c r="O39" s="349"/>
      <c r="P39" s="349"/>
      <c r="Q39" s="236"/>
      <c r="R39" s="256" t="s">
        <v>314</v>
      </c>
      <c r="S39" s="256"/>
      <c r="T39" s="256"/>
    </row>
    <row r="41" spans="3:20">
      <c r="E41" s="360">
        <f>ROUND(E33/$H33,2)</f>
        <v>0.15</v>
      </c>
      <c r="F41" s="360">
        <f t="shared" ref="F41:G41" si="4">ROUND(F33/$H33,2)</f>
        <v>0.66</v>
      </c>
      <c r="G41" s="360">
        <f t="shared" si="4"/>
        <v>0.18</v>
      </c>
      <c r="H41" s="361">
        <f>SUM(E41:G41)</f>
        <v>0.99</v>
      </c>
      <c r="O41" s="360">
        <f>ROUND(O33/$R33,2)</f>
        <v>0.14000000000000001</v>
      </c>
      <c r="P41" s="360">
        <f t="shared" ref="P41:Q41" si="5">ROUND(P33/$R33,2)</f>
        <v>0.68</v>
      </c>
      <c r="Q41" s="360">
        <f t="shared" si="5"/>
        <v>0.17</v>
      </c>
      <c r="R41" s="361">
        <f>SUM(O41:Q41)</f>
        <v>0.9900000000000001</v>
      </c>
    </row>
    <row r="42" spans="3:20">
      <c r="E42" s="360">
        <f>ROUND(E34/$H34,2)</f>
        <v>0.12</v>
      </c>
      <c r="F42" s="360">
        <f t="shared" ref="F42:G42" si="6">ROUND(F34/$H34,2)</f>
        <v>0.56999999999999995</v>
      </c>
      <c r="G42" s="360">
        <f t="shared" si="6"/>
        <v>0.3</v>
      </c>
      <c r="H42" s="361">
        <f>SUM(E42:G42)</f>
        <v>0.99</v>
      </c>
      <c r="O42" s="360">
        <f>ROUND(O34/$R34,2)</f>
        <v>0.12</v>
      </c>
      <c r="P42" s="360">
        <f t="shared" ref="P42" si="7">ROUND(P34/$R34,2)</f>
        <v>0.59</v>
      </c>
      <c r="Q42" s="360">
        <f>ROUND(Q34/$R34,2)</f>
        <v>0.3</v>
      </c>
      <c r="R42" s="361">
        <f>SUM(O42:Q42)</f>
        <v>1.01</v>
      </c>
    </row>
    <row r="54" spans="2:20" ht="23.4">
      <c r="B54" s="351" t="s" ph="1">
        <v>447</v>
      </c>
      <c r="C54" s="255"/>
      <c r="D54" s="255"/>
      <c r="E54" s="255"/>
      <c r="F54" s="255"/>
      <c r="G54" s="255"/>
      <c r="H54" s="255"/>
      <c r="I54" s="276"/>
      <c r="J54" s="276"/>
      <c r="K54" s="351" ph="1"/>
      <c r="L54" s="351" ph="1"/>
      <c r="M54" s="255"/>
      <c r="N54" s="255"/>
      <c r="O54" s="255"/>
      <c r="P54" s="255"/>
      <c r="Q54" s="255"/>
      <c r="R54" s="255"/>
      <c r="S54" s="276"/>
      <c r="T54" s="276"/>
    </row>
    <row r="56" spans="2:20" ht="18">
      <c r="C56" s="306"/>
      <c r="D56" s="277" t="s">
        <v>307</v>
      </c>
      <c r="E56" s="278" t="s">
        <v>308</v>
      </c>
      <c r="F56" s="278" t="s">
        <v>309</v>
      </c>
      <c r="G56" s="278" t="s">
        <v>310</v>
      </c>
      <c r="M56" s="306"/>
      <c r="N56" s="277" t="s">
        <v>307</v>
      </c>
      <c r="O56" s="278" t="s">
        <v>308</v>
      </c>
      <c r="P56" s="278" t="s">
        <v>309</v>
      </c>
      <c r="Q56" s="278" t="s">
        <v>310</v>
      </c>
    </row>
    <row r="57" spans="2:20">
      <c r="C57" s="306" t="s">
        <v>386</v>
      </c>
      <c r="D57" s="309">
        <f>VLOOKUP($C$5,グラフデータ!$P$7:$AP$58,グラフデータ!R$1,FALSE)</f>
        <v>96958</v>
      </c>
      <c r="E57" s="309">
        <f>VLOOKUP($C$5,グラフデータ!$P$7:$AP$58,グラフデータ!S$1,FALSE)</f>
        <v>89549</v>
      </c>
      <c r="F57" s="309">
        <f>VLOOKUP($C$5,グラフデータ!$P$7:$AP$58,グラフデータ!T$1,FALSE)</f>
        <v>82384</v>
      </c>
      <c r="G57" s="309">
        <f>VLOOKUP($C$5,グラフデータ!$P$7:$AP$58,グラフデータ!U$1,FALSE)</f>
        <v>70523</v>
      </c>
      <c r="M57" s="306" t="s">
        <v>386</v>
      </c>
      <c r="N57" s="309">
        <f>VLOOKUP($M$5,グラフデータ!$P$7:$AP$58,グラフデータ!R$1,FALSE)</f>
        <v>19641</v>
      </c>
      <c r="O57" s="309">
        <f>VLOOKUP($M$5,グラフデータ!$P$7:$AP$58,グラフデータ!S$1,FALSE)</f>
        <v>18029</v>
      </c>
      <c r="P57" s="309">
        <f>VLOOKUP($M$5,グラフデータ!$P$7:$AP$58,グラフデータ!T$1,FALSE)</f>
        <v>16698</v>
      </c>
      <c r="Q57" s="309">
        <f>VLOOKUP($M$5,グラフデータ!$P$7:$AP$58,グラフデータ!U$1,FALSE)</f>
        <v>14931</v>
      </c>
    </row>
    <row r="58" spans="2:20">
      <c r="C58" s="306" t="s">
        <v>387</v>
      </c>
      <c r="D58" s="309">
        <f>VLOOKUP($C$5,グラフデータ!$P$7:$AP$58,グラフデータ!V$1,FALSE)</f>
        <v>86597</v>
      </c>
      <c r="E58" s="309">
        <f>VLOOKUP($C$5,グラフデータ!$P$7:$AP$58,グラフデータ!W$1,FALSE)</f>
        <v>96728</v>
      </c>
      <c r="F58" s="309">
        <f>VLOOKUP($C$5,グラフデータ!$P$7:$AP$58,グラフデータ!X$1,FALSE)</f>
        <v>108007</v>
      </c>
      <c r="G58" s="309">
        <f>VLOOKUP($C$5,グラフデータ!$P$7:$AP$58,グラフデータ!Y$1,FALSE)</f>
        <v>114661</v>
      </c>
      <c r="M58" s="306" t="s">
        <v>387</v>
      </c>
      <c r="N58" s="309">
        <f>VLOOKUP($M$5,グラフデータ!$P$7:$AP$58,グラフデータ!V$1,FALSE)</f>
        <v>17066</v>
      </c>
      <c r="O58" s="309">
        <f>VLOOKUP($M$5,グラフデータ!$P$7:$AP$58,グラフデータ!W$1,FALSE)</f>
        <v>18886</v>
      </c>
      <c r="P58" s="309">
        <f>VLOOKUP($M$5,グラフデータ!$P$7:$AP$58,グラフデータ!X$1,FALSE)</f>
        <v>20962</v>
      </c>
      <c r="Q58" s="309">
        <f>VLOOKUP($M$5,グラフデータ!$P$7:$AP$58,グラフデータ!Y$1,FALSE)</f>
        <v>22327</v>
      </c>
    </row>
    <row r="59" spans="2:20">
      <c r="G59" s="256" t="str">
        <f>IF($C$5="中津川市","※長野県山口村を含みません。","")</f>
        <v/>
      </c>
      <c r="Q59" s="256" t="str">
        <f>IF($M$5="中津川市","※長野県山口村を含みません。","")</f>
        <v/>
      </c>
    </row>
    <row r="76" spans="2:20" ht="26.25" customHeight="1">
      <c r="B76" s="352" t="s">
        <v>448</v>
      </c>
      <c r="C76" s="280"/>
      <c r="D76" s="280"/>
      <c r="E76" s="280"/>
      <c r="F76" s="280"/>
      <c r="G76" s="280"/>
      <c r="H76" s="280"/>
      <c r="I76" s="280"/>
      <c r="J76" s="280"/>
      <c r="K76" s="352"/>
      <c r="L76" s="352"/>
      <c r="M76" s="280"/>
      <c r="N76" s="280"/>
      <c r="O76" s="280"/>
      <c r="P76" s="280"/>
      <c r="Q76" s="280"/>
      <c r="R76" s="280"/>
      <c r="S76" s="280"/>
      <c r="T76" s="280"/>
    </row>
    <row r="77" spans="2:20"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</row>
    <row r="78" spans="2:20" ht="26.4">
      <c r="B78" s="349"/>
      <c r="C78" s="354" t="s">
        <v>315</v>
      </c>
      <c r="D78" s="354" t="s">
        <v>316</v>
      </c>
      <c r="E78" s="354" t="s">
        <v>429</v>
      </c>
      <c r="F78" s="354" t="s">
        <v>317</v>
      </c>
      <c r="G78" s="354" t="s">
        <v>318</v>
      </c>
      <c r="H78" s="354" t="s">
        <v>319</v>
      </c>
      <c r="I78" s="354" t="s">
        <v>123</v>
      </c>
      <c r="J78" s="236"/>
      <c r="K78" s="349"/>
      <c r="L78" s="349"/>
      <c r="M78" s="354" t="s">
        <v>315</v>
      </c>
      <c r="N78" s="354" t="s">
        <v>316</v>
      </c>
      <c r="O78" s="354" t="s">
        <v>429</v>
      </c>
      <c r="P78" s="354" t="s">
        <v>317</v>
      </c>
      <c r="Q78" s="354" t="s">
        <v>318</v>
      </c>
      <c r="R78" s="354" t="s">
        <v>319</v>
      </c>
      <c r="S78" s="354" t="s">
        <v>123</v>
      </c>
      <c r="T78" s="236"/>
    </row>
    <row r="79" spans="2:20">
      <c r="B79" s="349"/>
      <c r="C79" s="362">
        <f>VLOOKUP($C$5,グラフデータ!$P$7:$AP$58,グラフデータ!AD$1,FALSE)</f>
        <v>8572.76</v>
      </c>
      <c r="D79" s="362">
        <f>VLOOKUP($C$5,グラフデータ!$P$7:$AP$58,グラフデータ!AE$1,FALSE)</f>
        <v>544.46</v>
      </c>
      <c r="E79" s="362">
        <f>VLOOKUP($C$5,グラフデータ!$P$7:$AP$58,グラフデータ!AF$1,FALSE)</f>
        <v>285.64</v>
      </c>
      <c r="F79" s="362">
        <f>VLOOKUP($C$5,グラフデータ!$P$7:$AP$58,グラフデータ!AG$1,FALSE)</f>
        <v>429.18</v>
      </c>
      <c r="G79" s="362">
        <f>VLOOKUP($C$5,グラフデータ!$P$7:$AP$58,グラフデータ!AH$1,FALSE)</f>
        <v>309.32</v>
      </c>
      <c r="H79" s="362">
        <f>VLOOKUP($C$5,グラフデータ!$P$7:$AP$58,グラフデータ!AI$1,FALSE)</f>
        <v>479.93</v>
      </c>
      <c r="I79" s="362">
        <f>VLOOKUP($C$5,グラフデータ!$P$7:$AP$58,グラフデータ!AJ$1,FALSE)</f>
        <v>10621.29</v>
      </c>
      <c r="J79" s="349"/>
      <c r="K79" s="349"/>
      <c r="L79" s="349"/>
      <c r="M79" s="362">
        <f>VLOOKUP($M$5,グラフデータ!$P$7:$AP$58,グラフデータ!AD$1,FALSE)</f>
        <v>60.16</v>
      </c>
      <c r="N79" s="362">
        <f>VLOOKUP($M$5,グラフデータ!$P$7:$AP$58,グラフデータ!AE$1,FALSE)</f>
        <v>38.799999999999997</v>
      </c>
      <c r="O79" s="362">
        <f>VLOOKUP($M$5,グラフデータ!$P$7:$AP$58,グラフデータ!AF$1,FALSE)</f>
        <v>14.99</v>
      </c>
      <c r="P79" s="362">
        <f>VLOOKUP($M$5,グラフデータ!$P$7:$AP$58,グラフデータ!AG$1,FALSE)</f>
        <v>56.1</v>
      </c>
      <c r="Q79" s="362">
        <f>VLOOKUP($M$5,グラフデータ!$P$7:$AP$58,グラフデータ!AH$1,FALSE)</f>
        <v>20.7</v>
      </c>
      <c r="R79" s="362">
        <f>VLOOKUP($M$5,グラフデータ!$P$7:$AP$58,グラフデータ!AI$1,FALSE)</f>
        <v>12.85</v>
      </c>
      <c r="S79" s="362">
        <f>VLOOKUP($M$5,グラフデータ!$P$7:$AP$58,グラフデータ!AJ$1,FALSE)</f>
        <v>203.6</v>
      </c>
      <c r="T79" s="349"/>
    </row>
    <row r="80" spans="2:20">
      <c r="B80" s="349"/>
      <c r="C80" s="259"/>
      <c r="D80" s="259"/>
      <c r="E80" s="259"/>
      <c r="F80" s="259"/>
      <c r="G80" s="259"/>
      <c r="H80" s="259"/>
      <c r="I80" s="259"/>
      <c r="J80" s="349"/>
      <c r="K80" s="349"/>
      <c r="L80" s="349"/>
      <c r="M80" s="259"/>
      <c r="N80" s="259"/>
      <c r="O80" s="259"/>
      <c r="P80" s="259"/>
      <c r="Q80" s="259"/>
      <c r="R80" s="259"/>
      <c r="S80" s="259"/>
      <c r="T80" s="349"/>
    </row>
    <row r="81" spans="2:20"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349"/>
    </row>
    <row r="82" spans="2:20" ht="26.4">
      <c r="B82" s="349"/>
      <c r="C82" s="237" t="s">
        <v>315</v>
      </c>
      <c r="D82" s="237" t="s">
        <v>316</v>
      </c>
      <c r="E82" s="354" t="s">
        <v>429</v>
      </c>
      <c r="F82" s="237" t="s">
        <v>317</v>
      </c>
      <c r="G82" s="237" t="s">
        <v>318</v>
      </c>
      <c r="H82" s="237" t="s">
        <v>319</v>
      </c>
      <c r="I82" s="237" t="s">
        <v>123</v>
      </c>
      <c r="J82" s="349"/>
      <c r="K82" s="349"/>
      <c r="L82" s="349"/>
      <c r="M82" s="237" t="s">
        <v>315</v>
      </c>
      <c r="N82" s="237" t="s">
        <v>316</v>
      </c>
      <c r="O82" s="354" t="s">
        <v>429</v>
      </c>
      <c r="P82" s="237" t="s">
        <v>317</v>
      </c>
      <c r="Q82" s="237" t="s">
        <v>318</v>
      </c>
      <c r="R82" s="237" t="s">
        <v>319</v>
      </c>
      <c r="S82" s="237" t="s">
        <v>123</v>
      </c>
      <c r="T82" s="349"/>
    </row>
    <row r="83" spans="2:20">
      <c r="B83" s="349"/>
      <c r="C83" s="279">
        <f>IF(MAX($C$86:$H$86)=C86,C86+(1-$I$86),C86)</f>
        <v>0.79999999999999982</v>
      </c>
      <c r="D83" s="279">
        <f>IF(MAX($C$86:$H$86)=D86,D86+(1-$I$86),D86)</f>
        <v>0.05</v>
      </c>
      <c r="E83" s="279">
        <f t="shared" ref="E83:H83" si="8">IF(MAX($C$86:$H$86)=E86,E86+(1-$I$86),E86)</f>
        <v>0.03</v>
      </c>
      <c r="F83" s="279">
        <f t="shared" si="8"/>
        <v>0.04</v>
      </c>
      <c r="G83" s="279">
        <f t="shared" si="8"/>
        <v>0.03</v>
      </c>
      <c r="H83" s="279">
        <f t="shared" si="8"/>
        <v>0.05</v>
      </c>
      <c r="I83" s="279">
        <f>SUM(C83:H83)</f>
        <v>1</v>
      </c>
      <c r="J83" s="349"/>
      <c r="K83" s="349"/>
      <c r="L83" s="349"/>
      <c r="M83" s="279">
        <f>IF(MAX($M$86:$R$86)=M86,M86+(1-$S$86),M86)</f>
        <v>0.3</v>
      </c>
      <c r="N83" s="279">
        <f>IF(MAX($M$86:$R$86)=N86,N86+(1-$S$86),N86)</f>
        <v>0.19</v>
      </c>
      <c r="O83" s="279">
        <f t="shared" ref="O83:R83" si="9">IF(MAX($M$86:$R$86)=O86,O86+(1-$S$86),O86)</f>
        <v>7.0000000000000007E-2</v>
      </c>
      <c r="P83" s="279">
        <f t="shared" si="9"/>
        <v>0.28000000000000003</v>
      </c>
      <c r="Q83" s="279">
        <f t="shared" si="9"/>
        <v>0.1</v>
      </c>
      <c r="R83" s="279">
        <f t="shared" si="9"/>
        <v>0.06</v>
      </c>
      <c r="S83" s="279">
        <f>SUM(M83:R83)</f>
        <v>1</v>
      </c>
      <c r="T83" s="349"/>
    </row>
    <row r="84" spans="2:20">
      <c r="B84" s="349"/>
      <c r="C84" s="349"/>
      <c r="D84" s="349"/>
      <c r="E84" s="349"/>
      <c r="F84" s="349"/>
      <c r="G84" s="349"/>
      <c r="H84" s="349"/>
      <c r="I84" s="256" t="s">
        <v>314</v>
      </c>
      <c r="J84" s="349"/>
      <c r="K84" s="349"/>
      <c r="L84" s="349"/>
      <c r="M84" s="349"/>
      <c r="N84" s="349"/>
      <c r="O84" s="349"/>
      <c r="P84" s="349"/>
      <c r="Q84" s="349"/>
      <c r="R84" s="349"/>
      <c r="S84" s="256" t="s">
        <v>314</v>
      </c>
      <c r="T84" s="349"/>
    </row>
    <row r="85" spans="2:20" s="366" customFormat="1"/>
    <row r="86" spans="2:20" s="366" customFormat="1">
      <c r="C86" s="366">
        <f>ROUND(C79/$I$79,2)</f>
        <v>0.81</v>
      </c>
      <c r="D86" s="366">
        <f t="shared" ref="D86:G86" si="10">ROUND(D79/$I$79,2)</f>
        <v>0.05</v>
      </c>
      <c r="E86" s="366">
        <f t="shared" si="10"/>
        <v>0.03</v>
      </c>
      <c r="F86" s="366">
        <f t="shared" si="10"/>
        <v>0.04</v>
      </c>
      <c r="G86" s="366">
        <f t="shared" si="10"/>
        <v>0.03</v>
      </c>
      <c r="H86" s="366">
        <f>ROUND(H79/$I$79,2)</f>
        <v>0.05</v>
      </c>
      <c r="I86" s="366">
        <f>SUM(C86:H86)</f>
        <v>1.0100000000000002</v>
      </c>
      <c r="M86" s="366">
        <f t="shared" ref="M86:R86" si="11">ROUND(M79/$S$79,2)</f>
        <v>0.3</v>
      </c>
      <c r="N86" s="366">
        <f t="shared" si="11"/>
        <v>0.19</v>
      </c>
      <c r="O86" s="366">
        <f t="shared" si="11"/>
        <v>7.0000000000000007E-2</v>
      </c>
      <c r="P86" s="366">
        <f t="shared" si="11"/>
        <v>0.28000000000000003</v>
      </c>
      <c r="Q86" s="366">
        <f t="shared" si="11"/>
        <v>0.1</v>
      </c>
      <c r="R86" s="366">
        <f t="shared" si="11"/>
        <v>0.06</v>
      </c>
      <c r="S86" s="366">
        <f>SUM(M86:R86)</f>
        <v>1</v>
      </c>
    </row>
    <row r="87" spans="2:20" s="366" customFormat="1"/>
    <row r="88" spans="2:20" s="465" customFormat="1"/>
    <row r="99" spans="2:20" ht="26.4">
      <c r="B99" s="291" t="s" ph="1">
        <v>412</v>
      </c>
      <c r="C99" s="292"/>
      <c r="D99" s="292"/>
      <c r="E99" s="292"/>
      <c r="F99" s="292"/>
      <c r="G99" s="292"/>
      <c r="H99" s="292"/>
      <c r="I99" s="292"/>
      <c r="J99" s="292"/>
      <c r="K99" s="291" ph="1"/>
      <c r="L99" s="291" ph="1"/>
      <c r="M99" s="292"/>
      <c r="N99" s="292"/>
      <c r="O99" s="292"/>
      <c r="P99" s="292"/>
      <c r="Q99" s="292"/>
      <c r="R99" s="292"/>
      <c r="S99" s="292"/>
      <c r="T99" s="292"/>
    </row>
    <row r="100" spans="2:20"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</row>
    <row r="101" spans="2:20">
      <c r="B101" s="349"/>
      <c r="C101" s="237" t="s">
        <v>320</v>
      </c>
      <c r="D101" s="237" t="s">
        <v>322</v>
      </c>
      <c r="E101" s="237" t="s">
        <v>321</v>
      </c>
      <c r="F101" s="349"/>
      <c r="G101" s="349"/>
      <c r="H101" s="349"/>
      <c r="I101" s="349"/>
      <c r="J101" s="349"/>
      <c r="K101" s="349"/>
      <c r="L101" s="349"/>
      <c r="M101" s="237" t="s">
        <v>320</v>
      </c>
      <c r="N101" s="237" t="s">
        <v>322</v>
      </c>
      <c r="O101" s="237" t="s">
        <v>321</v>
      </c>
      <c r="P101" s="349"/>
      <c r="Q101" s="349"/>
      <c r="R101" s="349"/>
      <c r="S101" s="349"/>
      <c r="T101" s="349"/>
    </row>
    <row r="102" spans="2:20">
      <c r="B102" s="349"/>
      <c r="C102" s="309">
        <f>VLOOKUP($C$5,グラフデータ!$P$7:$AP$58,グラフデータ!AK$1,FALSE)+VLOOKUP($C$5,グラフデータ!$P$7:$AP$58,グラフデータ!AL$1,FALSE)+VLOOKUP($C$5,グラフデータ!$P$7:$AP$58,グラフデータ!AM$1,FALSE)</f>
        <v>29251</v>
      </c>
      <c r="D102" s="309">
        <f>VLOOKUP($C$5,グラフデータ!$P$7:$AP$58,グラフデータ!AN$1,FALSE)</f>
        <v>254681</v>
      </c>
      <c r="E102" s="309">
        <f>VLOOKUP($C$5,グラフデータ!$P$7:$AP$58,グラフデータ!AO$1,FALSE)</f>
        <v>157341</v>
      </c>
      <c r="F102" s="349"/>
      <c r="G102" s="349"/>
      <c r="H102" s="349"/>
      <c r="I102" s="349"/>
      <c r="J102" s="349"/>
      <c r="K102" s="349"/>
      <c r="L102" s="349"/>
      <c r="M102" s="309">
        <f>VLOOKUP($M$5,グラフデータ!$P$7:$AP$58,グラフデータ!AK$1,FALSE)+VLOOKUP($M$5,グラフデータ!$P$7:$AP$58,グラフデータ!AL$1,FALSE)+VLOOKUP($M$5,グラフデータ!$P$7:$AP$58,グラフデータ!AM$1,FALSE)</f>
        <v>3091</v>
      </c>
      <c r="N102" s="309">
        <f>VLOOKUP($M$5,グラフデータ!$P$7:$AP$58,グラフデータ!AN$1,FALSE)</f>
        <v>32093</v>
      </c>
      <c r="O102" s="309">
        <f>VLOOKUP($M$5,グラフデータ!$P$7:$AP$58,グラフデータ!AO$1,FALSE)</f>
        <v>34881</v>
      </c>
      <c r="P102" s="349"/>
      <c r="Q102" s="349"/>
      <c r="R102" s="349"/>
      <c r="S102" s="349"/>
      <c r="T102" s="349"/>
    </row>
    <row r="117" spans="2:20">
      <c r="B117" s="614" t="s" ph="1">
        <v>413</v>
      </c>
      <c r="C117" s="614"/>
      <c r="D117" s="614"/>
      <c r="E117" s="614"/>
      <c r="F117" s="614"/>
      <c r="G117" s="614"/>
      <c r="H117" s="614"/>
      <c r="I117" s="614"/>
      <c r="J117" s="614"/>
      <c r="K117" s="614" ph="1"/>
      <c r="L117" s="614" ph="1"/>
      <c r="M117" s="614"/>
      <c r="N117" s="614"/>
      <c r="O117" s="614"/>
      <c r="P117" s="614"/>
      <c r="Q117" s="614"/>
      <c r="R117" s="614"/>
      <c r="S117" s="614"/>
      <c r="T117" s="614"/>
    </row>
    <row r="118" spans="2:20"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  <c r="P118" s="614"/>
      <c r="Q118" s="614"/>
      <c r="R118" s="614"/>
      <c r="S118" s="614"/>
      <c r="T118" s="614"/>
    </row>
    <row r="119" spans="2:20">
      <c r="B119" s="349"/>
      <c r="C119" s="236"/>
      <c r="D119" s="236"/>
      <c r="E119" s="236"/>
      <c r="F119" s="236"/>
      <c r="G119" s="236"/>
      <c r="H119" s="236"/>
      <c r="I119" s="349"/>
      <c r="J119" s="349"/>
      <c r="K119" s="349"/>
      <c r="L119" s="349"/>
      <c r="M119" s="236"/>
      <c r="N119" s="236"/>
      <c r="O119" s="236"/>
      <c r="P119" s="236"/>
      <c r="Q119" s="236"/>
      <c r="R119" s="236"/>
      <c r="S119" s="349"/>
      <c r="T119" s="349"/>
    </row>
    <row r="120" spans="2:20">
      <c r="B120" s="349"/>
      <c r="C120" s="349" t="s">
        <v>389</v>
      </c>
      <c r="D120" s="349"/>
      <c r="E120" s="349"/>
      <c r="F120" s="349"/>
      <c r="G120" s="349"/>
      <c r="H120" s="349" t="s">
        <v>399</v>
      </c>
      <c r="I120" s="236"/>
      <c r="J120" s="236"/>
      <c r="K120" s="349"/>
      <c r="L120" s="349"/>
      <c r="M120" s="349" t="s">
        <v>389</v>
      </c>
      <c r="N120" s="349"/>
      <c r="O120" s="349"/>
      <c r="P120" s="349"/>
      <c r="Q120" s="349"/>
      <c r="R120" s="349" t="s">
        <v>399</v>
      </c>
      <c r="S120" s="236"/>
      <c r="T120" s="236"/>
    </row>
    <row r="121" spans="2:20" ht="24">
      <c r="B121" s="349"/>
      <c r="C121" s="466" t="s">
        <v>4</v>
      </c>
      <c r="D121" s="466" t="s">
        <v>5</v>
      </c>
      <c r="E121" s="466" t="s">
        <v>6</v>
      </c>
      <c r="F121" s="466" t="s">
        <v>7</v>
      </c>
      <c r="G121" s="238"/>
      <c r="H121" s="467" t="s">
        <v>324</v>
      </c>
      <c r="I121" s="467" t="s">
        <v>325</v>
      </c>
      <c r="J121" s="467" t="s">
        <v>326</v>
      </c>
      <c r="K121" s="349"/>
      <c r="L121" s="349"/>
      <c r="M121" s="466" t="s">
        <v>4</v>
      </c>
      <c r="N121" s="466" t="s">
        <v>5</v>
      </c>
      <c r="O121" s="466" t="s">
        <v>6</v>
      </c>
      <c r="P121" s="466" t="s">
        <v>7</v>
      </c>
      <c r="Q121" s="238"/>
      <c r="R121" s="467" t="s">
        <v>324</v>
      </c>
      <c r="S121" s="467" t="s">
        <v>325</v>
      </c>
      <c r="T121" s="467" t="s">
        <v>326</v>
      </c>
    </row>
    <row r="122" spans="2:20">
      <c r="B122" s="349"/>
      <c r="C122" s="287">
        <f>VLOOKUP($C$5,グラフデータ!$AR$7:$BT$58,グラフデータ!AT$1,FALSE)</f>
        <v>78459</v>
      </c>
      <c r="D122" s="287">
        <f>VLOOKUP($C$5,グラフデータ!$AR$7:$BT$58,グラフデータ!AU$1,FALSE)</f>
        <v>70770</v>
      </c>
      <c r="E122" s="287">
        <f>VLOOKUP($C$5,グラフデータ!$AR$7:$BT$58,グラフデータ!AV$1,FALSE)</f>
        <v>60790</v>
      </c>
      <c r="F122" s="287">
        <f>VLOOKUP($C$5,グラフデータ!$AR$7:$BT$58,グラフデータ!AW$1,FALSE)</f>
        <v>48936</v>
      </c>
      <c r="G122" s="349"/>
      <c r="H122" s="282">
        <f>VLOOKUP($C$5,グラフデータ!$AR$7:$BT$58,グラフデータ!AX$1,FALSE)</f>
        <v>40.714402484878207</v>
      </c>
      <c r="I122" s="282">
        <f>VLOOKUP($C$5,グラフデータ!$AR$7:$BT$58,グラフデータ!AY$1,FALSE)</f>
        <v>59.285597515121793</v>
      </c>
      <c r="J122" s="282">
        <f>SUM(H122:I122)</f>
        <v>100</v>
      </c>
      <c r="K122" s="349"/>
      <c r="L122" s="349"/>
      <c r="M122" s="287">
        <f>VLOOKUP($M$5,グラフデータ!$AR$7:$BT$58,グラフデータ!AT$1,FALSE)</f>
        <v>7184</v>
      </c>
      <c r="N122" s="287">
        <f>VLOOKUP($M$5,グラフデータ!$AR$7:$BT$58,グラフデータ!AU$1,FALSE)</f>
        <v>6751</v>
      </c>
      <c r="O122" s="287">
        <f>VLOOKUP($M$5,グラフデータ!$AR$7:$BT$58,グラフデータ!AV$1,FALSE)</f>
        <v>5807</v>
      </c>
      <c r="P122" s="287">
        <f>VLOOKUP($M$5,グラフデータ!$AR$7:$BT$58,グラフデータ!AW$1,FALSE)</f>
        <v>4595</v>
      </c>
      <c r="Q122" s="349"/>
      <c r="R122" s="282">
        <f>VLOOKUP($M$5,グラフデータ!$AR$7:$BT$58,グラフデータ!AX$1,FALSE)</f>
        <v>44.156692056583239</v>
      </c>
      <c r="S122" s="282">
        <f>VLOOKUP($M$5,グラフデータ!$AR$7:$BT$58,グラフデータ!AY$1,FALSE)</f>
        <v>55.843307943416754</v>
      </c>
      <c r="T122" s="282">
        <f>SUM(R122:S122)</f>
        <v>100</v>
      </c>
    </row>
    <row r="123" spans="2:20">
      <c r="B123" s="349"/>
      <c r="C123" s="349"/>
      <c r="D123" s="349"/>
      <c r="E123" s="349"/>
      <c r="F123" s="349"/>
      <c r="G123" s="349"/>
      <c r="H123" s="615" t="s">
        <v>327</v>
      </c>
      <c r="I123" s="615"/>
      <c r="J123" s="615"/>
      <c r="K123" s="349"/>
      <c r="L123" s="349"/>
      <c r="M123" s="349"/>
      <c r="N123" s="349"/>
      <c r="O123" s="349"/>
      <c r="P123" s="349"/>
      <c r="Q123" s="349"/>
      <c r="R123" s="615" t="s">
        <v>327</v>
      </c>
      <c r="S123" s="615"/>
      <c r="T123" s="615"/>
    </row>
    <row r="124" spans="2:20"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</row>
    <row r="125" spans="2:20"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</row>
    <row r="126" spans="2:20">
      <c r="B126" s="349"/>
      <c r="C126" s="349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</row>
    <row r="127" spans="2:20">
      <c r="B127" s="349"/>
      <c r="C127" s="349"/>
      <c r="D127" s="349"/>
      <c r="E127" s="349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</row>
    <row r="128" spans="2:20">
      <c r="B128" s="349"/>
      <c r="C128" s="349"/>
      <c r="D128" s="349"/>
      <c r="E128" s="349"/>
      <c r="F128" s="349"/>
      <c r="G128" s="349"/>
      <c r="H128" s="349"/>
      <c r="I128" s="349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</row>
    <row r="129" spans="2:20">
      <c r="B129" s="349"/>
      <c r="C129" s="349"/>
      <c r="D129" s="349"/>
      <c r="E129" s="349"/>
      <c r="F129" s="349"/>
      <c r="G129" s="349"/>
      <c r="H129" s="349"/>
      <c r="I129" s="349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</row>
    <row r="130" spans="2:20">
      <c r="B130" s="349"/>
      <c r="C130" s="349"/>
      <c r="D130" s="349"/>
      <c r="E130" s="349"/>
      <c r="F130" s="349"/>
      <c r="G130" s="349"/>
      <c r="H130" s="349"/>
      <c r="I130" s="349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</row>
    <row r="131" spans="2:20">
      <c r="B131" s="349"/>
      <c r="C131" s="349"/>
      <c r="D131" s="349"/>
      <c r="E131" s="349"/>
      <c r="F131" s="349"/>
      <c r="G131" s="349"/>
      <c r="H131" s="349"/>
      <c r="I131" s="349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</row>
    <row r="132" spans="2:20">
      <c r="B132" s="349"/>
      <c r="C132" s="349"/>
      <c r="D132" s="349"/>
      <c r="E132" s="349"/>
      <c r="F132" s="349"/>
      <c r="G132" s="349"/>
      <c r="H132" s="349"/>
      <c r="I132" s="349"/>
      <c r="J132" s="349"/>
      <c r="K132" s="349"/>
      <c r="L132" s="349"/>
      <c r="M132" s="349"/>
      <c r="N132" s="349"/>
      <c r="O132" s="349"/>
      <c r="P132" s="349"/>
      <c r="Q132" s="349"/>
      <c r="R132" s="349"/>
      <c r="S132" s="349"/>
      <c r="T132" s="349"/>
    </row>
    <row r="133" spans="2:20">
      <c r="B133" s="349"/>
      <c r="C133" s="349"/>
      <c r="D133" s="349"/>
      <c r="E133" s="349"/>
      <c r="F133" s="349"/>
      <c r="G133" s="349"/>
      <c r="H133" s="349"/>
      <c r="I133" s="349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</row>
    <row r="134" spans="2:20">
      <c r="B134" s="349"/>
      <c r="C134" s="349"/>
      <c r="D134" s="349"/>
      <c r="E134" s="349"/>
      <c r="F134" s="349"/>
      <c r="G134" s="349"/>
      <c r="H134" s="349"/>
      <c r="I134" s="349"/>
      <c r="J134" s="349"/>
      <c r="K134" s="349"/>
      <c r="L134" s="349"/>
      <c r="M134" s="349"/>
      <c r="N134" s="349"/>
      <c r="O134" s="349"/>
      <c r="P134" s="349"/>
      <c r="Q134" s="349"/>
      <c r="R134" s="349"/>
      <c r="S134" s="349"/>
      <c r="T134" s="349"/>
    </row>
    <row r="135" spans="2:20">
      <c r="B135" s="349"/>
      <c r="C135" s="349"/>
      <c r="D135" s="349"/>
      <c r="E135" s="349"/>
      <c r="F135" s="349"/>
      <c r="G135" s="349"/>
      <c r="H135" s="349"/>
      <c r="I135" s="349"/>
      <c r="J135" s="349"/>
      <c r="K135" s="349"/>
      <c r="L135" s="349"/>
      <c r="M135" s="349"/>
      <c r="N135" s="349"/>
      <c r="O135" s="349"/>
      <c r="P135" s="349"/>
      <c r="Q135" s="349"/>
      <c r="R135" s="349"/>
      <c r="S135" s="349"/>
      <c r="T135" s="349"/>
    </row>
    <row r="136" spans="2:20">
      <c r="B136" s="349"/>
      <c r="C136" s="349"/>
      <c r="D136" s="349"/>
      <c r="E136" s="349"/>
      <c r="F136" s="349"/>
      <c r="G136" s="349"/>
      <c r="H136" s="349"/>
      <c r="I136" s="349"/>
      <c r="J136" s="349"/>
      <c r="K136" s="349"/>
      <c r="L136" s="349"/>
      <c r="M136" s="349"/>
      <c r="N136" s="349"/>
      <c r="O136" s="349"/>
      <c r="P136" s="349"/>
      <c r="Q136" s="349"/>
      <c r="R136" s="349"/>
      <c r="S136" s="349"/>
      <c r="T136" s="349"/>
    </row>
    <row r="137" spans="2:20">
      <c r="B137" s="614" t="s" ph="1">
        <v>414</v>
      </c>
      <c r="C137" s="614"/>
      <c r="D137" s="614"/>
      <c r="E137" s="614"/>
      <c r="F137" s="614"/>
      <c r="G137" s="614"/>
      <c r="H137" s="614"/>
      <c r="I137" s="614"/>
      <c r="J137" s="614"/>
      <c r="K137" s="614" ph="1"/>
      <c r="L137" s="614" ph="1"/>
      <c r="M137" s="614"/>
      <c r="N137" s="614"/>
      <c r="O137" s="614"/>
      <c r="P137" s="614"/>
      <c r="Q137" s="614"/>
      <c r="R137" s="614"/>
      <c r="S137" s="614"/>
      <c r="T137" s="614"/>
    </row>
    <row r="138" spans="2:20"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  <c r="P138" s="614"/>
      <c r="Q138" s="614"/>
      <c r="R138" s="614"/>
      <c r="S138" s="614"/>
      <c r="T138" s="614"/>
    </row>
    <row r="139" spans="2:20">
      <c r="B139" s="349"/>
      <c r="C139" s="236"/>
      <c r="D139" s="236"/>
      <c r="E139" s="236"/>
      <c r="F139" s="236"/>
      <c r="G139" s="236"/>
      <c r="H139" s="236"/>
      <c r="I139" s="236"/>
      <c r="J139" s="236"/>
      <c r="K139" s="349"/>
      <c r="L139" s="349"/>
      <c r="M139" s="236"/>
      <c r="N139" s="236"/>
      <c r="O139" s="236"/>
      <c r="P139" s="236"/>
      <c r="Q139" s="236"/>
      <c r="R139" s="236"/>
      <c r="S139" s="236"/>
      <c r="T139" s="236"/>
    </row>
    <row r="140" spans="2:20">
      <c r="B140" s="349"/>
      <c r="C140" s="306"/>
      <c r="D140" s="237" t="s">
        <v>329</v>
      </c>
      <c r="E140" s="237" t="s">
        <v>330</v>
      </c>
      <c r="F140" s="237" t="s">
        <v>331</v>
      </c>
      <c r="G140" s="349"/>
      <c r="H140" s="608" t="s">
        <v>332</v>
      </c>
      <c r="I140" s="616"/>
      <c r="J140" s="609"/>
      <c r="K140" s="349"/>
      <c r="L140" s="349"/>
      <c r="M140" s="306"/>
      <c r="N140" s="237" t="s">
        <v>329</v>
      </c>
      <c r="O140" s="237" t="s">
        <v>330</v>
      </c>
      <c r="P140" s="237" t="s">
        <v>331</v>
      </c>
      <c r="Q140" s="349"/>
      <c r="R140" s="608" t="s">
        <v>332</v>
      </c>
      <c r="S140" s="616"/>
      <c r="T140" s="609"/>
    </row>
    <row r="141" spans="2:20" ht="22.5" customHeight="1">
      <c r="B141" s="349"/>
      <c r="C141" s="237" t="s">
        <v>328</v>
      </c>
      <c r="D141" s="237" t="str">
        <f>VLOOKUP($C$5,グラフデータ!$AR$7:$BT$58,グラフデータ!BA$1,FALSE)</f>
        <v>かき</v>
      </c>
      <c r="E141" s="237" t="str">
        <f>VLOOKUP($C$5,グラフデータ!$AR$7:$BT$58,グラフデータ!BC$1,FALSE)</f>
        <v>トマト</v>
      </c>
      <c r="F141" s="237" t="str">
        <f>VLOOKUP($C$5,グラフデータ!$AR$7:$BT$58,グラフデータ!BE$1,FALSE)</f>
        <v>だいこん</v>
      </c>
      <c r="G141" s="349"/>
      <c r="H141" s="608" t="str">
        <f>VLOOKUP($C$5,グラフデータ!$AR$7:$BT$58,グラフデータ!BG$1,FALSE)</f>
        <v>ほうれんそう、さといも、はくさい</v>
      </c>
      <c r="I141" s="616">
        <f>VLOOKUP($C$5,グラフデータ!$AR$7:$BT$58,グラフデータ!BH$1,FALSE)</f>
        <v>0</v>
      </c>
      <c r="J141" s="609">
        <f>VLOOKUP($C$5,グラフデータ!$AR$7:$BT$58,グラフデータ!BI$1,FALSE)</f>
        <v>0</v>
      </c>
      <c r="K141" s="349"/>
      <c r="L141" s="349"/>
      <c r="M141" s="237" t="s">
        <v>328</v>
      </c>
      <c r="N141" s="237" t="str">
        <f>VLOOKUP($M$5,グラフデータ!$AR$7:$BT$58,グラフデータ!BA$1,FALSE)</f>
        <v>かき</v>
      </c>
      <c r="O141" s="237" t="str">
        <f>VLOOKUP($M$5,グラフデータ!$AR$7:$BT$58,グラフデータ!BC$1,FALSE)</f>
        <v>ほうれんそう</v>
      </c>
      <c r="P141" s="237" t="str">
        <f>VLOOKUP($M$5,グラフデータ!$AR$7:$BT$58,グラフデータ!BE$1,FALSE)</f>
        <v>だいこん</v>
      </c>
      <c r="Q141" s="349"/>
      <c r="R141" s="608" t="str">
        <f>VLOOKUP($M$5,グラフデータ!$AR$7:$BT$58,グラフデータ!BG$1,FALSE)</f>
        <v>さといも、なす、はくさい</v>
      </c>
      <c r="S141" s="616">
        <f>VLOOKUP($M$5,グラフデータ!$AR$7:$BT$58,グラフデータ!BH$1,FALSE)</f>
        <v>0</v>
      </c>
      <c r="T141" s="609">
        <f>VLOOKUP($M$5,グラフデータ!$AR$7:$BT$58,グラフデータ!BI$1,FALSE)</f>
        <v>0</v>
      </c>
    </row>
    <row r="142" spans="2:20" ht="21.6">
      <c r="B142" s="349"/>
      <c r="C142" s="273" t="s">
        <v>388</v>
      </c>
      <c r="D142" s="283">
        <f>VLOOKUP($C$5,グラフデータ!$AR$7:$BT$58,グラフデータ!BB$1,FALSE)</f>
        <v>1892</v>
      </c>
      <c r="E142" s="283">
        <f>VLOOKUP($C$5,グラフデータ!$AR$7:$BT$58,グラフデータ!BD$1,FALSE)</f>
        <v>1118</v>
      </c>
      <c r="F142" s="283">
        <f>VLOOKUP($C$5,グラフデータ!$AR$7:$BT$58,グラフデータ!BF$1,FALSE)</f>
        <v>1011</v>
      </c>
      <c r="G142" s="349"/>
      <c r="H142" s="349"/>
      <c r="I142" s="349"/>
      <c r="J142" s="349"/>
      <c r="K142" s="349"/>
      <c r="L142" s="349"/>
      <c r="M142" s="273" t="s">
        <v>388</v>
      </c>
      <c r="N142" s="283">
        <f>VLOOKUP($M$5,グラフデータ!$AR$7:$BT$58,グラフデータ!BB$1,FALSE)</f>
        <v>321</v>
      </c>
      <c r="O142" s="283">
        <f>VLOOKUP($M$5,グラフデータ!$AR$7:$BT$58,グラフデータ!BD$1,FALSE)</f>
        <v>229</v>
      </c>
      <c r="P142" s="283">
        <f>VLOOKUP($M$5,グラフデータ!$AR$7:$BT$58,グラフデータ!BF$1,FALSE)</f>
        <v>154</v>
      </c>
      <c r="Q142" s="349"/>
      <c r="R142" s="349"/>
      <c r="S142" s="349"/>
      <c r="T142" s="349"/>
    </row>
    <row r="143" spans="2:20">
      <c r="B143" s="349"/>
      <c r="C143" s="349"/>
      <c r="D143" s="349"/>
      <c r="E143" s="349"/>
      <c r="F143" s="349"/>
      <c r="G143" s="349"/>
      <c r="H143" s="349"/>
      <c r="I143" s="349"/>
      <c r="J143" s="349"/>
      <c r="K143" s="349"/>
      <c r="L143" s="349"/>
      <c r="M143" s="349"/>
      <c r="N143" s="349"/>
      <c r="O143" s="349"/>
      <c r="P143" s="349"/>
      <c r="Q143" s="349"/>
      <c r="R143" s="349"/>
      <c r="S143" s="349"/>
      <c r="T143" s="349"/>
    </row>
    <row r="147" spans="2:20" ht="26.4">
      <c r="B147" s="285" t="s" ph="1">
        <v>435</v>
      </c>
      <c r="C147" s="284"/>
      <c r="D147" s="284"/>
      <c r="E147" s="284"/>
      <c r="F147" s="284"/>
      <c r="G147" s="284"/>
      <c r="H147" s="284"/>
      <c r="I147" s="284"/>
      <c r="J147" s="284"/>
      <c r="K147" s="285" ph="1"/>
      <c r="L147" s="285" ph="1"/>
      <c r="M147" s="284"/>
      <c r="N147" s="284"/>
      <c r="O147" s="284"/>
      <c r="P147" s="284"/>
      <c r="Q147" s="284"/>
      <c r="R147" s="284"/>
      <c r="S147" s="284"/>
      <c r="T147" s="284"/>
    </row>
    <row r="148" spans="2:20">
      <c r="B148" s="349"/>
      <c r="C148" s="349"/>
      <c r="D148" s="349"/>
      <c r="E148" s="349"/>
      <c r="F148" s="349"/>
      <c r="G148" s="349"/>
      <c r="H148" s="349"/>
      <c r="I148" s="349"/>
      <c r="K148" s="349"/>
      <c r="L148" s="349"/>
      <c r="M148" s="349"/>
      <c r="N148" s="349"/>
      <c r="O148" s="349"/>
      <c r="P148" s="349"/>
      <c r="Q148" s="349"/>
      <c r="R148" s="349"/>
      <c r="S148" s="349"/>
    </row>
    <row r="149" spans="2:20">
      <c r="B149" s="349"/>
      <c r="C149" s="306"/>
      <c r="D149" s="237" t="s">
        <v>329</v>
      </c>
      <c r="E149" s="237" t="s">
        <v>330</v>
      </c>
      <c r="F149" s="237" t="s">
        <v>331</v>
      </c>
      <c r="G149" s="238"/>
      <c r="H149" s="238"/>
      <c r="I149" s="349"/>
      <c r="K149" s="349"/>
      <c r="L149" s="349"/>
      <c r="M149" s="306"/>
      <c r="N149" s="237" t="s">
        <v>329</v>
      </c>
      <c r="O149" s="237" t="s">
        <v>330</v>
      </c>
      <c r="P149" s="237" t="s">
        <v>331</v>
      </c>
      <c r="Q149" s="238"/>
      <c r="R149" s="238"/>
      <c r="S149" s="349"/>
    </row>
    <row r="150" spans="2:20" ht="27" customHeight="1">
      <c r="B150" s="349"/>
      <c r="C150" s="237" t="s">
        <v>377</v>
      </c>
      <c r="D150" s="310" t="str">
        <f>VLOOKUP($C$5,グラフデータ!$AR$7:$BT$58,グラフデータ!BJ$1,FALSE)</f>
        <v>一般機械</v>
      </c>
      <c r="E150" s="310" t="str">
        <f>VLOOKUP($C$5,グラフデータ!$AR$7:$BT$58,グラフデータ!BL$1,FALSE)</f>
        <v>輸送用機械</v>
      </c>
      <c r="F150" s="310" t="str">
        <f>VLOOKUP($C$5,グラフデータ!$AR$7:$BT$58,グラフデータ!BN$1,FALSE)</f>
        <v>金属製品</v>
      </c>
      <c r="G150" s="270" t="s">
        <v>378</v>
      </c>
      <c r="H150" s="270"/>
      <c r="I150" s="349"/>
      <c r="K150" s="349"/>
      <c r="L150" s="349"/>
      <c r="M150" s="237" t="s">
        <v>377</v>
      </c>
      <c r="N150" s="310" t="str">
        <f>VLOOKUP($M$5,グラフデータ!$AR$7:$BT$58,グラフデータ!BJ$1,FALSE)</f>
        <v>繊維・衣服</v>
      </c>
      <c r="O150" s="310" t="str">
        <f>VLOOKUP($M$5,グラフデータ!$AR$7:$BT$58,グラフデータ!BL$1,FALSE)</f>
        <v>食料品</v>
      </c>
      <c r="P150" s="310" t="str">
        <f>VLOOKUP($M$5,グラフデータ!$AR$7:$BT$58,グラフデータ!BN$1,FALSE)</f>
        <v>一般機械</v>
      </c>
      <c r="Q150" s="270" t="s">
        <v>378</v>
      </c>
      <c r="R150" s="270"/>
      <c r="S150" s="349"/>
    </row>
    <row r="151" spans="2:20" ht="26.4">
      <c r="B151" s="349"/>
      <c r="C151" s="363" t="s">
        <v>430</v>
      </c>
      <c r="D151" s="269">
        <f>VLOOKUP($C$5,グラフデータ!$AR$7:$BT$58,グラフデータ!BK$1,FALSE)</f>
        <v>14.743469915333446</v>
      </c>
      <c r="E151" s="269">
        <f>VLOOKUP($C$5,グラフデータ!$AR$7:$BT$58,グラフデータ!BM$1,FALSE)</f>
        <v>14.236473640297085</v>
      </c>
      <c r="F151" s="269">
        <f>VLOOKUP($C$5,グラフデータ!$AR$7:$BT$58,グラフデータ!BO$1,FALSE)</f>
        <v>9.709981717130729</v>
      </c>
      <c r="G151" s="271">
        <f>100-SUM(D151:F151)</f>
        <v>61.310074727238742</v>
      </c>
      <c r="H151" s="271"/>
      <c r="I151" s="349"/>
      <c r="K151" s="349"/>
      <c r="L151" s="349"/>
      <c r="M151" s="363" t="s">
        <v>430</v>
      </c>
      <c r="N151" s="269">
        <f>VLOOKUP($M$5,グラフデータ!$AR$7:$BT$58,グラフデータ!BK$1,FALSE)</f>
        <v>19.332103807140033</v>
      </c>
      <c r="O151" s="269">
        <f>VLOOKUP($M$5,グラフデータ!$AR$7:$BT$58,グラフデータ!BM$1,FALSE)</f>
        <v>17.909366354893955</v>
      </c>
      <c r="P151" s="269">
        <f>VLOOKUP($M$5,グラフデータ!$AR$7:$BT$58,グラフデータ!BO$1,FALSE)</f>
        <v>11.579502041891713</v>
      </c>
      <c r="Q151" s="271">
        <f>100-SUM(N151:P151)</f>
        <v>51.179027796074294</v>
      </c>
      <c r="R151" s="271"/>
      <c r="S151" s="349"/>
    </row>
    <row r="152" spans="2:20">
      <c r="B152" s="349"/>
      <c r="C152" s="349"/>
      <c r="D152" s="349"/>
      <c r="E152" s="349"/>
      <c r="F152" s="349"/>
      <c r="G152" s="349"/>
      <c r="H152" s="349"/>
      <c r="I152" s="349"/>
      <c r="K152" s="349"/>
      <c r="L152" s="349"/>
      <c r="M152" s="349"/>
      <c r="N152" s="349"/>
      <c r="O152" s="349"/>
      <c r="P152" s="349"/>
      <c r="Q152" s="349"/>
      <c r="R152" s="349"/>
      <c r="S152" s="349"/>
    </row>
    <row r="153" spans="2:20">
      <c r="B153" s="349"/>
      <c r="C153" s="349"/>
      <c r="D153" s="349"/>
      <c r="E153" s="349"/>
      <c r="F153" s="349"/>
      <c r="G153" s="349"/>
      <c r="H153" s="349"/>
      <c r="I153" s="349"/>
      <c r="K153" s="349"/>
      <c r="L153" s="349"/>
      <c r="M153" s="349"/>
      <c r="N153" s="349"/>
      <c r="O153" s="349"/>
      <c r="P153" s="349"/>
      <c r="Q153" s="349"/>
      <c r="R153" s="349"/>
      <c r="S153" s="349"/>
    </row>
    <row r="154" spans="2:20">
      <c r="B154" s="349"/>
      <c r="C154" s="349"/>
      <c r="D154" s="349"/>
      <c r="E154" s="349"/>
      <c r="F154" s="349"/>
      <c r="G154" s="349"/>
      <c r="H154" s="349"/>
      <c r="I154" s="349"/>
      <c r="K154" s="349"/>
      <c r="L154" s="349"/>
      <c r="M154" s="349"/>
      <c r="N154" s="349"/>
      <c r="O154" s="349"/>
      <c r="P154" s="349"/>
      <c r="Q154" s="349"/>
      <c r="R154" s="349"/>
      <c r="S154" s="349"/>
    </row>
    <row r="155" spans="2:20">
      <c r="B155" s="349"/>
      <c r="C155" s="349"/>
      <c r="D155" s="349"/>
      <c r="E155" s="349"/>
      <c r="F155" s="349"/>
      <c r="G155" s="349"/>
      <c r="H155" s="349"/>
      <c r="I155" s="349"/>
      <c r="K155" s="349"/>
      <c r="L155" s="349"/>
      <c r="M155" s="349"/>
      <c r="N155" s="349"/>
      <c r="O155" s="349"/>
      <c r="P155" s="349"/>
      <c r="Q155" s="349"/>
      <c r="R155" s="349"/>
      <c r="S155" s="349"/>
    </row>
    <row r="156" spans="2:20">
      <c r="B156" s="349"/>
      <c r="C156" s="349"/>
      <c r="D156" s="349"/>
      <c r="E156" s="349"/>
      <c r="F156" s="349"/>
      <c r="G156" s="349"/>
      <c r="H156" s="349"/>
      <c r="I156" s="349"/>
      <c r="K156" s="349"/>
      <c r="L156" s="349"/>
      <c r="M156" s="349"/>
      <c r="N156" s="349"/>
      <c r="O156" s="349"/>
      <c r="P156" s="349"/>
      <c r="Q156" s="349"/>
      <c r="R156" s="349"/>
      <c r="S156" s="349"/>
    </row>
    <row r="157" spans="2:20">
      <c r="B157" s="349"/>
      <c r="C157" s="349"/>
      <c r="D157" s="349"/>
      <c r="E157" s="349"/>
      <c r="F157" s="349"/>
      <c r="G157" s="349"/>
      <c r="H157" s="349"/>
      <c r="I157" s="349"/>
      <c r="K157" s="349"/>
      <c r="L157" s="349"/>
      <c r="M157" s="349"/>
      <c r="N157" s="349"/>
      <c r="O157" s="349"/>
      <c r="P157" s="349"/>
      <c r="Q157" s="349"/>
      <c r="R157" s="349"/>
      <c r="S157" s="349"/>
    </row>
    <row r="158" spans="2:20">
      <c r="B158" s="349"/>
      <c r="C158" s="349"/>
      <c r="D158" s="349"/>
      <c r="E158" s="349"/>
      <c r="F158" s="349"/>
      <c r="G158" s="349"/>
      <c r="H158" s="349"/>
      <c r="I158" s="349"/>
      <c r="K158" s="349"/>
      <c r="L158" s="349"/>
      <c r="M158" s="349"/>
      <c r="N158" s="349"/>
      <c r="O158" s="349"/>
      <c r="P158" s="349"/>
      <c r="Q158" s="349"/>
      <c r="R158" s="349"/>
      <c r="S158" s="349"/>
    </row>
    <row r="159" spans="2:20">
      <c r="B159" s="349"/>
      <c r="C159" s="349"/>
      <c r="D159" s="349"/>
      <c r="E159" s="349"/>
      <c r="F159" s="349"/>
      <c r="G159" s="349"/>
      <c r="H159" s="349"/>
      <c r="I159" s="349"/>
      <c r="K159" s="349"/>
      <c r="L159" s="349"/>
      <c r="M159" s="349"/>
      <c r="N159" s="349"/>
      <c r="O159" s="349"/>
      <c r="P159" s="349"/>
      <c r="Q159" s="349"/>
      <c r="R159" s="349"/>
      <c r="S159" s="349"/>
    </row>
    <row r="160" spans="2:20">
      <c r="B160" s="349"/>
      <c r="C160" s="349"/>
      <c r="D160" s="349"/>
      <c r="E160" s="349"/>
      <c r="F160" s="349"/>
      <c r="G160" s="349"/>
      <c r="H160" s="349"/>
      <c r="I160" s="349"/>
      <c r="K160" s="349"/>
      <c r="L160" s="349"/>
      <c r="M160" s="349"/>
      <c r="N160" s="349"/>
      <c r="O160" s="349"/>
      <c r="P160" s="349"/>
      <c r="Q160" s="349"/>
      <c r="R160" s="349"/>
      <c r="S160" s="349"/>
    </row>
    <row r="161" spans="2:20">
      <c r="B161" s="349"/>
      <c r="C161" s="349"/>
      <c r="D161" s="349"/>
      <c r="E161" s="349"/>
      <c r="F161" s="349"/>
      <c r="G161" s="349"/>
      <c r="H161" s="349"/>
      <c r="I161" s="349"/>
      <c r="K161" s="349"/>
      <c r="L161" s="349"/>
      <c r="M161" s="349"/>
      <c r="N161" s="349"/>
      <c r="O161" s="349"/>
      <c r="P161" s="349"/>
      <c r="Q161" s="349"/>
      <c r="R161" s="349"/>
      <c r="S161" s="349"/>
    </row>
    <row r="162" spans="2:20">
      <c r="B162" s="349"/>
      <c r="C162" s="349"/>
      <c r="D162" s="349"/>
      <c r="E162" s="349"/>
      <c r="F162" s="349"/>
      <c r="G162" s="349"/>
      <c r="H162" s="349"/>
      <c r="I162" s="349"/>
      <c r="K162" s="349"/>
      <c r="L162" s="349"/>
      <c r="M162" s="349"/>
      <c r="N162" s="349"/>
      <c r="O162" s="349"/>
      <c r="P162" s="349"/>
      <c r="Q162" s="349"/>
      <c r="R162" s="349"/>
      <c r="S162" s="349"/>
    </row>
    <row r="163" spans="2:20">
      <c r="B163" s="349"/>
      <c r="C163" s="349"/>
      <c r="D163" s="349"/>
      <c r="E163" s="349"/>
      <c r="F163" s="349"/>
      <c r="G163" s="349"/>
      <c r="H163" s="349"/>
      <c r="I163" s="349"/>
      <c r="K163" s="349"/>
      <c r="L163" s="349"/>
      <c r="M163" s="349"/>
      <c r="N163" s="349"/>
      <c r="O163" s="349"/>
      <c r="P163" s="349"/>
      <c r="Q163" s="349"/>
      <c r="R163" s="349"/>
      <c r="S163" s="349"/>
    </row>
    <row r="164" spans="2:20">
      <c r="B164" s="349"/>
      <c r="C164" s="349"/>
      <c r="D164" s="349"/>
      <c r="E164" s="349"/>
      <c r="F164" s="349"/>
      <c r="G164" s="349"/>
      <c r="H164" s="349"/>
      <c r="I164" s="349"/>
      <c r="K164" s="349"/>
      <c r="L164" s="349"/>
      <c r="M164" s="349"/>
      <c r="N164" s="349"/>
      <c r="O164" s="349"/>
      <c r="P164" s="349"/>
      <c r="Q164" s="349"/>
      <c r="R164" s="349"/>
      <c r="S164" s="349"/>
    </row>
    <row r="165" spans="2:20">
      <c r="B165" s="349"/>
      <c r="C165" s="349"/>
      <c r="D165" s="349"/>
      <c r="E165" s="349"/>
      <c r="F165" s="349"/>
      <c r="G165" s="349"/>
      <c r="H165" s="349"/>
      <c r="I165" s="349"/>
      <c r="K165" s="349"/>
      <c r="L165" s="349"/>
      <c r="M165" s="349"/>
      <c r="N165" s="349"/>
      <c r="O165" s="349"/>
      <c r="P165" s="349"/>
      <c r="Q165" s="349"/>
      <c r="R165" s="349"/>
      <c r="S165" s="349"/>
    </row>
    <row r="166" spans="2:20">
      <c r="B166" s="349"/>
      <c r="C166" s="349"/>
      <c r="D166" s="349"/>
      <c r="E166" s="349"/>
      <c r="F166" s="349"/>
      <c r="G166" s="349"/>
      <c r="H166" s="349"/>
      <c r="I166" s="349"/>
      <c r="K166" s="349"/>
      <c r="L166" s="349"/>
      <c r="M166" s="349"/>
      <c r="N166" s="349"/>
      <c r="O166" s="349"/>
      <c r="P166" s="349"/>
      <c r="Q166" s="349"/>
      <c r="R166" s="349"/>
      <c r="S166" s="349"/>
    </row>
    <row r="167" spans="2:20">
      <c r="B167" s="349"/>
      <c r="C167" s="349"/>
      <c r="D167" s="349"/>
      <c r="E167" s="349"/>
      <c r="F167" s="349"/>
      <c r="G167" s="349"/>
      <c r="H167" s="349"/>
      <c r="I167" s="349"/>
      <c r="K167" s="349"/>
      <c r="L167" s="349"/>
      <c r="M167" s="349"/>
      <c r="N167" s="349"/>
      <c r="O167" s="349"/>
      <c r="P167" s="349"/>
      <c r="Q167" s="349"/>
      <c r="R167" s="349"/>
      <c r="S167" s="349"/>
    </row>
    <row r="168" spans="2:20">
      <c r="B168" s="349"/>
      <c r="C168" s="349"/>
      <c r="D168" s="349"/>
      <c r="E168" s="349"/>
      <c r="F168" s="349"/>
      <c r="G168" s="349"/>
      <c r="H168" s="349"/>
      <c r="I168" s="349"/>
      <c r="K168" s="349"/>
      <c r="L168" s="349"/>
      <c r="M168" s="349"/>
      <c r="N168" s="349"/>
      <c r="O168" s="349"/>
      <c r="P168" s="349"/>
      <c r="Q168" s="349"/>
      <c r="R168" s="349"/>
      <c r="S168" s="349"/>
    </row>
    <row r="169" spans="2:20" ht="26.4">
      <c r="B169" s="285" t="s" ph="1">
        <v>436</v>
      </c>
      <c r="C169" s="284"/>
      <c r="D169" s="284"/>
      <c r="E169" s="284" ph="1"/>
      <c r="F169" s="284"/>
      <c r="G169" s="284"/>
      <c r="H169" s="284"/>
      <c r="I169" s="284"/>
      <c r="J169" s="285" ph="1"/>
      <c r="K169" s="285" ph="1"/>
      <c r="L169" s="285" ph="1"/>
      <c r="M169" s="284"/>
      <c r="N169" s="284"/>
      <c r="O169" s="284" ph="1"/>
      <c r="P169" s="284"/>
      <c r="Q169" s="284"/>
      <c r="R169" s="284"/>
      <c r="S169" s="284"/>
      <c r="T169" s="284"/>
    </row>
    <row r="170" spans="2:20">
      <c r="B170" s="349"/>
      <c r="C170" s="349"/>
      <c r="D170" s="349"/>
      <c r="E170" s="349"/>
      <c r="F170" s="349"/>
      <c r="G170" s="349"/>
      <c r="H170" s="349"/>
      <c r="I170" s="349"/>
      <c r="K170" s="349"/>
      <c r="L170" s="349"/>
      <c r="M170" s="349"/>
      <c r="N170" s="349"/>
      <c r="O170" s="349"/>
      <c r="P170" s="349"/>
      <c r="Q170" s="349"/>
      <c r="R170" s="349"/>
      <c r="S170" s="349"/>
    </row>
    <row r="171" spans="2:20" ht="26.4">
      <c r="B171" s="349"/>
      <c r="C171" s="286" t="s">
        <v>437</v>
      </c>
      <c r="D171" s="286" t="s">
        <v>379</v>
      </c>
      <c r="E171" s="286" t="s">
        <v>380</v>
      </c>
      <c r="F171" s="286" t="s">
        <v>381</v>
      </c>
      <c r="G171" s="286" t="s">
        <v>123</v>
      </c>
      <c r="H171" s="258"/>
      <c r="I171" s="349"/>
      <c r="K171" s="349"/>
      <c r="L171" s="349"/>
      <c r="M171" s="286" t="s">
        <v>437</v>
      </c>
      <c r="N171" s="286" t="s">
        <v>379</v>
      </c>
      <c r="O171" s="286" t="s">
        <v>380</v>
      </c>
      <c r="P171" s="286" t="s">
        <v>381</v>
      </c>
      <c r="Q171" s="286" t="s">
        <v>123</v>
      </c>
      <c r="R171" s="258"/>
      <c r="S171" s="349"/>
    </row>
    <row r="172" spans="2:20">
      <c r="B172" s="349"/>
      <c r="C172" s="288">
        <f>VLOOKUP($C$5,グラフデータ!$AR$7:$BT$58,グラフデータ!BP$1,FALSE)</f>
        <v>8572</v>
      </c>
      <c r="D172" s="288">
        <f>VLOOKUP($C$5,グラフデータ!$AR$7:$BT$58,グラフデータ!BQ$1,FALSE)</f>
        <v>2698</v>
      </c>
      <c r="E172" s="288">
        <f>VLOOKUP($C$5,グラフデータ!$AR$7:$BT$58,グラフデータ!BR$1,FALSE)</f>
        <v>479</v>
      </c>
      <c r="F172" s="288">
        <f>VLOOKUP($C$5,グラフデータ!$AR$7:$BT$58,グラフデータ!BS$1,FALSE)</f>
        <v>383</v>
      </c>
      <c r="G172" s="288">
        <f>SUM(C172:F172)</f>
        <v>12132</v>
      </c>
      <c r="H172" s="257"/>
      <c r="I172" s="349"/>
      <c r="K172" s="349"/>
      <c r="L172" s="349"/>
      <c r="M172" s="288">
        <f>VLOOKUP($M$5,グラフデータ!$AR$7:$BT$58,グラフデータ!BP$1,FALSE)</f>
        <v>1104</v>
      </c>
      <c r="N172" s="288">
        <f>VLOOKUP($M$5,グラフデータ!$AR$7:$BT$58,グラフデータ!BQ$1,FALSE)</f>
        <v>268</v>
      </c>
      <c r="O172" s="288">
        <f>VLOOKUP($M$5,グラフデータ!$AR$7:$BT$58,グラフデータ!BR$1,FALSE)</f>
        <v>31</v>
      </c>
      <c r="P172" s="288">
        <f>VLOOKUP($M$5,グラフデータ!$AR$7:$BT$58,グラフデータ!BS$1,FALSE)</f>
        <v>16</v>
      </c>
      <c r="Q172" s="288">
        <f>VLOOKUP($M$5,グラフデータ!$AR$7:$BT$58,グラフデータ!BT$1,FALSE)</f>
        <v>1419</v>
      </c>
      <c r="R172" s="257"/>
      <c r="S172" s="349"/>
    </row>
    <row r="173" spans="2:20">
      <c r="B173" s="349"/>
      <c r="C173" s="349"/>
      <c r="D173" s="349"/>
      <c r="E173" s="349"/>
      <c r="F173" s="349"/>
      <c r="G173" s="349"/>
      <c r="H173" s="349"/>
      <c r="I173" s="349"/>
      <c r="K173" s="349"/>
      <c r="L173" s="349"/>
      <c r="M173" s="349"/>
      <c r="N173" s="349"/>
      <c r="O173" s="349"/>
      <c r="P173" s="349"/>
      <c r="Q173" s="349"/>
      <c r="R173" s="349"/>
      <c r="S173" s="349"/>
    </row>
    <row r="174" spans="2:20">
      <c r="B174" s="349"/>
      <c r="C174" s="349"/>
      <c r="D174" s="349"/>
      <c r="E174" s="349"/>
      <c r="F174" s="349"/>
      <c r="G174" s="349"/>
      <c r="H174" s="349"/>
      <c r="I174" s="349"/>
      <c r="K174" s="349"/>
      <c r="L174" s="349"/>
      <c r="M174" s="349"/>
      <c r="N174" s="349"/>
      <c r="O174" s="349"/>
      <c r="P174" s="349"/>
      <c r="Q174" s="349"/>
      <c r="R174" s="349"/>
      <c r="S174" s="349"/>
    </row>
    <row r="175" spans="2:20">
      <c r="B175" s="349"/>
      <c r="C175" s="349"/>
      <c r="D175" s="349"/>
      <c r="E175" s="349"/>
      <c r="F175" s="349"/>
      <c r="G175" s="349"/>
      <c r="H175" s="349"/>
      <c r="I175" s="349"/>
      <c r="K175" s="349"/>
      <c r="L175" s="349"/>
      <c r="M175" s="349"/>
      <c r="N175" s="349"/>
      <c r="O175" s="349"/>
      <c r="P175" s="349"/>
      <c r="Q175" s="349"/>
      <c r="R175" s="349"/>
      <c r="S175" s="349"/>
    </row>
    <row r="176" spans="2:20">
      <c r="B176" s="349"/>
      <c r="C176" s="349"/>
      <c r="D176" s="349"/>
      <c r="E176" s="349"/>
      <c r="F176" s="349"/>
      <c r="G176" s="349"/>
      <c r="H176" s="349"/>
      <c r="I176" s="349"/>
      <c r="K176" s="349"/>
      <c r="L176" s="349"/>
      <c r="M176" s="349"/>
      <c r="N176" s="349"/>
      <c r="O176" s="349"/>
      <c r="P176" s="349"/>
      <c r="Q176" s="349"/>
      <c r="R176" s="349"/>
      <c r="S176" s="349"/>
    </row>
    <row r="177" spans="2:19">
      <c r="B177" s="349"/>
      <c r="C177" s="349"/>
      <c r="D177" s="349"/>
      <c r="E177" s="349"/>
      <c r="F177" s="349"/>
      <c r="G177" s="349"/>
      <c r="H177" s="349"/>
      <c r="I177" s="349"/>
      <c r="K177" s="349"/>
      <c r="L177" s="349"/>
      <c r="M177" s="349"/>
      <c r="N177" s="349"/>
      <c r="O177" s="349"/>
      <c r="P177" s="349"/>
      <c r="Q177" s="349"/>
      <c r="R177" s="349"/>
      <c r="S177" s="349"/>
    </row>
    <row r="178" spans="2:19">
      <c r="B178" s="349"/>
      <c r="C178" s="349"/>
      <c r="D178" s="349"/>
      <c r="E178" s="349"/>
      <c r="F178" s="349"/>
      <c r="G178" s="349"/>
      <c r="H178" s="349"/>
      <c r="I178" s="349"/>
      <c r="K178" s="349"/>
      <c r="L178" s="349"/>
      <c r="M178" s="349"/>
      <c r="N178" s="349"/>
      <c r="O178" s="349"/>
      <c r="P178" s="349"/>
      <c r="Q178" s="349"/>
      <c r="R178" s="349"/>
      <c r="S178" s="349"/>
    </row>
    <row r="179" spans="2:19">
      <c r="B179" s="349"/>
      <c r="C179" s="349"/>
      <c r="D179" s="349"/>
      <c r="E179" s="349"/>
      <c r="F179" s="349"/>
      <c r="G179" s="349"/>
      <c r="H179" s="349"/>
      <c r="I179" s="349"/>
      <c r="K179" s="349"/>
      <c r="L179" s="349"/>
      <c r="M179" s="349"/>
      <c r="N179" s="349"/>
      <c r="O179" s="349"/>
      <c r="P179" s="349"/>
      <c r="Q179" s="349"/>
      <c r="R179" s="349"/>
      <c r="S179" s="349"/>
    </row>
    <row r="180" spans="2:19">
      <c r="B180" s="349"/>
      <c r="C180" s="349"/>
      <c r="D180" s="349"/>
      <c r="E180" s="349"/>
      <c r="F180" s="349"/>
      <c r="G180" s="349"/>
      <c r="H180" s="349"/>
      <c r="I180" s="349"/>
      <c r="K180" s="349"/>
      <c r="L180" s="349"/>
      <c r="M180" s="349"/>
      <c r="N180" s="349"/>
      <c r="O180" s="349"/>
      <c r="P180" s="349"/>
      <c r="Q180" s="349"/>
      <c r="R180" s="349"/>
      <c r="S180" s="349"/>
    </row>
    <row r="181" spans="2:19">
      <c r="B181" s="349"/>
      <c r="C181" s="349"/>
      <c r="D181" s="349"/>
      <c r="E181" s="349"/>
      <c r="F181" s="349"/>
      <c r="G181" s="349"/>
      <c r="H181" s="349"/>
      <c r="I181" s="349"/>
      <c r="K181" s="349"/>
      <c r="L181" s="349"/>
      <c r="M181" s="349"/>
      <c r="N181" s="349"/>
      <c r="O181" s="349"/>
      <c r="P181" s="349"/>
      <c r="Q181" s="349"/>
      <c r="R181" s="349"/>
      <c r="S181" s="349"/>
    </row>
    <row r="182" spans="2:19">
      <c r="B182" s="349"/>
      <c r="C182" s="349"/>
      <c r="D182" s="349"/>
      <c r="E182" s="349"/>
      <c r="F182" s="349"/>
      <c r="G182" s="349"/>
      <c r="H182" s="349"/>
      <c r="I182" s="349"/>
      <c r="K182" s="349"/>
      <c r="L182" s="349"/>
      <c r="M182" s="349"/>
      <c r="N182" s="349"/>
      <c r="O182" s="349"/>
      <c r="P182" s="349"/>
      <c r="Q182" s="349"/>
      <c r="R182" s="349"/>
      <c r="S182" s="349"/>
    </row>
    <row r="183" spans="2:19">
      <c r="B183" s="349"/>
      <c r="C183" s="349"/>
      <c r="D183" s="349"/>
      <c r="E183" s="349"/>
      <c r="F183" s="349"/>
      <c r="G183" s="349"/>
      <c r="H183" s="349"/>
      <c r="I183" s="349"/>
      <c r="K183" s="349"/>
      <c r="L183" s="349"/>
      <c r="M183" s="349"/>
      <c r="N183" s="349"/>
      <c r="O183" s="349"/>
      <c r="P183" s="349"/>
      <c r="Q183" s="349"/>
      <c r="R183" s="349"/>
      <c r="S183" s="349"/>
    </row>
    <row r="184" spans="2:19">
      <c r="B184" s="349"/>
      <c r="C184" s="349"/>
      <c r="D184" s="349"/>
      <c r="E184" s="349"/>
      <c r="F184" s="349"/>
      <c r="G184" s="349"/>
      <c r="H184" s="349"/>
      <c r="I184" s="349"/>
      <c r="K184" s="349"/>
      <c r="L184" s="349"/>
      <c r="M184" s="349"/>
      <c r="N184" s="349"/>
      <c r="O184" s="349"/>
      <c r="P184" s="349"/>
      <c r="Q184" s="349"/>
      <c r="R184" s="349"/>
      <c r="S184" s="349"/>
    </row>
    <row r="185" spans="2:19">
      <c r="B185" s="349"/>
      <c r="C185" s="349"/>
      <c r="D185" s="349"/>
      <c r="E185" s="349"/>
      <c r="F185" s="349"/>
      <c r="G185" s="349"/>
      <c r="H185" s="349"/>
      <c r="I185" s="349"/>
      <c r="K185" s="349"/>
      <c r="L185" s="349"/>
      <c r="M185" s="349"/>
      <c r="N185" s="349"/>
      <c r="O185" s="349"/>
      <c r="P185" s="349"/>
      <c r="Q185" s="349"/>
      <c r="R185" s="349"/>
      <c r="S185" s="349"/>
    </row>
    <row r="186" spans="2:19">
      <c r="B186" s="349"/>
      <c r="C186" s="349"/>
      <c r="D186" s="349"/>
      <c r="E186" s="349"/>
      <c r="F186" s="349"/>
      <c r="G186" s="349"/>
      <c r="H186" s="349"/>
      <c r="I186" s="349"/>
      <c r="K186" s="349"/>
      <c r="L186" s="349"/>
      <c r="M186" s="349"/>
      <c r="N186" s="349"/>
      <c r="O186" s="349"/>
      <c r="P186" s="349"/>
      <c r="Q186" s="349"/>
      <c r="R186" s="349"/>
      <c r="S186" s="349"/>
    </row>
    <row r="187" spans="2:19">
      <c r="B187" s="349"/>
      <c r="C187" s="349"/>
      <c r="D187" s="349"/>
      <c r="E187" s="349"/>
      <c r="F187" s="349"/>
      <c r="G187" s="349"/>
      <c r="H187" s="349"/>
      <c r="I187" s="349"/>
      <c r="K187" s="349"/>
      <c r="L187" s="349"/>
      <c r="M187" s="349"/>
      <c r="N187" s="349"/>
      <c r="O187" s="349"/>
      <c r="P187" s="349"/>
      <c r="Q187" s="349"/>
      <c r="R187" s="349"/>
      <c r="S187" s="349"/>
    </row>
    <row r="188" spans="2:19">
      <c r="B188" s="349"/>
      <c r="C188" s="349"/>
      <c r="D188" s="349"/>
      <c r="E188" s="349"/>
      <c r="F188" s="349"/>
      <c r="G188" s="349"/>
      <c r="H188" s="349"/>
      <c r="I188" s="349"/>
      <c r="K188" s="349"/>
      <c r="L188" s="349"/>
      <c r="M188" s="349"/>
      <c r="N188" s="349"/>
      <c r="O188" s="349"/>
      <c r="P188" s="349"/>
      <c r="Q188" s="349"/>
      <c r="R188" s="349"/>
      <c r="S188" s="349"/>
    </row>
    <row r="189" spans="2:19">
      <c r="B189" s="349"/>
      <c r="C189" s="349"/>
      <c r="D189" s="349"/>
      <c r="E189" s="349"/>
      <c r="F189" s="349"/>
      <c r="G189" s="349"/>
      <c r="H189" s="349"/>
      <c r="I189" s="349"/>
      <c r="K189" s="349"/>
      <c r="L189" s="349"/>
      <c r="M189" s="349"/>
      <c r="N189" s="349"/>
      <c r="O189" s="349"/>
      <c r="P189" s="349"/>
      <c r="Q189" s="349"/>
      <c r="R189" s="349"/>
      <c r="S189" s="349"/>
    </row>
    <row r="190" spans="2:19">
      <c r="B190" s="349"/>
      <c r="C190" s="349"/>
      <c r="D190" s="349"/>
      <c r="E190" s="349"/>
      <c r="F190" s="349"/>
      <c r="G190" s="349"/>
      <c r="H190" s="349"/>
      <c r="I190" s="349"/>
      <c r="K190" s="349"/>
      <c r="L190" s="349"/>
      <c r="M190" s="349"/>
      <c r="N190" s="349"/>
      <c r="O190" s="349"/>
      <c r="P190" s="349"/>
      <c r="Q190" s="349"/>
      <c r="R190" s="349"/>
      <c r="S190" s="349"/>
    </row>
    <row r="191" spans="2:19">
      <c r="B191" s="349"/>
      <c r="C191" s="349"/>
      <c r="D191" s="349"/>
      <c r="E191" s="349"/>
      <c r="F191" s="349"/>
      <c r="G191" s="349"/>
      <c r="H191" s="349"/>
      <c r="I191" s="349"/>
      <c r="K191" s="349"/>
      <c r="L191" s="349"/>
      <c r="M191" s="349"/>
      <c r="N191" s="349"/>
      <c r="O191" s="349"/>
      <c r="P191" s="349"/>
      <c r="Q191" s="349"/>
      <c r="R191" s="349"/>
      <c r="S191" s="349"/>
    </row>
    <row r="192" spans="2:19">
      <c r="B192" s="349"/>
      <c r="C192" s="349"/>
      <c r="D192" s="349"/>
      <c r="E192" s="349"/>
      <c r="F192" s="349"/>
      <c r="G192" s="349"/>
      <c r="H192" s="349"/>
      <c r="I192" s="349"/>
      <c r="K192" s="349"/>
      <c r="L192" s="349"/>
      <c r="M192" s="349"/>
      <c r="N192" s="349"/>
      <c r="O192" s="349"/>
      <c r="P192" s="349"/>
      <c r="Q192" s="349"/>
      <c r="R192" s="349"/>
      <c r="S192" s="349"/>
    </row>
    <row r="193" spans="2:20" ht="26.4">
      <c r="B193" s="312" t="s" ph="1">
        <v>415</v>
      </c>
      <c r="C193" s="281"/>
      <c r="D193" s="281"/>
      <c r="E193" s="281"/>
      <c r="F193" s="281"/>
      <c r="G193" s="281"/>
      <c r="H193" s="281"/>
      <c r="I193" s="281"/>
      <c r="J193" s="312" ph="1"/>
      <c r="K193" s="312" ph="1"/>
      <c r="L193" s="312" ph="1"/>
      <c r="M193" s="281"/>
      <c r="N193" s="281"/>
      <c r="O193" s="281"/>
      <c r="P193" s="281"/>
      <c r="Q193" s="281"/>
      <c r="R193" s="281"/>
      <c r="S193" s="281"/>
      <c r="T193" s="281"/>
    </row>
    <row r="194" spans="2:20">
      <c r="B194" s="349"/>
      <c r="C194" s="238"/>
      <c r="D194" s="238"/>
      <c r="E194" s="238"/>
      <c r="F194" s="238"/>
      <c r="G194" s="349"/>
      <c r="H194" s="349"/>
      <c r="I194" s="349"/>
      <c r="K194" s="349"/>
      <c r="L194" s="349"/>
      <c r="M194" s="238"/>
      <c r="N194" s="238"/>
      <c r="O194" s="238"/>
      <c r="P194" s="238"/>
      <c r="Q194" s="349"/>
      <c r="R194" s="349"/>
      <c r="S194" s="349"/>
    </row>
    <row r="195" spans="2:20" ht="26.4">
      <c r="B195" s="349"/>
      <c r="C195" s="356" t="s">
        <v>4</v>
      </c>
      <c r="D195" s="356" t="s">
        <v>5</v>
      </c>
      <c r="E195" s="356" t="s">
        <v>6</v>
      </c>
      <c r="F195" s="356" t="s">
        <v>7</v>
      </c>
      <c r="G195" s="349"/>
      <c r="H195" s="349"/>
      <c r="I195" s="349"/>
      <c r="K195" s="349"/>
      <c r="L195" s="349"/>
      <c r="M195" s="356" t="s">
        <v>4</v>
      </c>
      <c r="N195" s="356" t="s">
        <v>5</v>
      </c>
      <c r="O195" s="356" t="s">
        <v>6</v>
      </c>
      <c r="P195" s="356" t="s">
        <v>7</v>
      </c>
      <c r="Q195" s="349"/>
      <c r="R195" s="349"/>
      <c r="S195" s="349"/>
    </row>
    <row r="196" spans="2:20">
      <c r="B196" s="349"/>
      <c r="C196" s="289">
        <f>VLOOKUP($C$5,グラフデータ!$BV$7:$CX$58,グラフデータ!BX$1,FALSE)</f>
        <v>969</v>
      </c>
      <c r="D196" s="289">
        <f>VLOOKUP($C$5,グラフデータ!$BV$7:$CX$58,グラフデータ!BY$1,FALSE)</f>
        <v>802</v>
      </c>
      <c r="E196" s="289">
        <f>VLOOKUP($C$5,グラフデータ!$BV$7:$CX$58,グラフデータ!BZ$1,FALSE)</f>
        <v>674</v>
      </c>
      <c r="F196" s="289">
        <f>VLOOKUP($C$5,グラフデータ!$BV$7:$CX$58,グラフデータ!CA$1,FALSE)</f>
        <v>607</v>
      </c>
      <c r="G196" s="349"/>
      <c r="H196" s="349"/>
      <c r="I196" s="349"/>
      <c r="K196" s="349"/>
      <c r="L196" s="349"/>
      <c r="M196" s="289">
        <f>VLOOKUP($M$5,グラフデータ!$BV$7:$CX$58,グラフデータ!BX$1,FALSE)</f>
        <v>208</v>
      </c>
      <c r="N196" s="289">
        <f>VLOOKUP($M$5,グラフデータ!$BV$7:$CX$58,グラフデータ!BY$1,FALSE)</f>
        <v>146</v>
      </c>
      <c r="O196" s="289">
        <f>VLOOKUP($M$5,グラフデータ!$BV$7:$CX$58,グラフデータ!BZ$1,FALSE)</f>
        <v>111</v>
      </c>
      <c r="P196" s="289">
        <f>VLOOKUP($M$5,グラフデータ!$BV$7:$CX$58,グラフデータ!CA$1,FALSE)</f>
        <v>93</v>
      </c>
      <c r="Q196" s="349"/>
      <c r="R196" s="349"/>
      <c r="S196" s="349"/>
    </row>
    <row r="197" spans="2:20">
      <c r="B197" s="349"/>
      <c r="C197" s="349"/>
      <c r="D197" s="349"/>
      <c r="E197" s="349"/>
      <c r="F197" s="349"/>
      <c r="G197" s="349"/>
      <c r="H197" s="349"/>
      <c r="I197" s="349"/>
      <c r="K197" s="349"/>
      <c r="L197" s="349"/>
      <c r="M197" s="349"/>
      <c r="N197" s="349"/>
      <c r="O197" s="349"/>
      <c r="P197" s="349"/>
      <c r="Q197" s="349"/>
      <c r="R197" s="349"/>
      <c r="S197" s="349"/>
    </row>
    <row r="198" spans="2:20">
      <c r="B198" s="349"/>
      <c r="C198" s="349"/>
      <c r="D198" s="349"/>
      <c r="E198" s="349"/>
      <c r="F198" s="349"/>
      <c r="G198" s="349"/>
      <c r="H198" s="349"/>
      <c r="I198" s="349"/>
      <c r="K198" s="349"/>
      <c r="L198" s="349"/>
      <c r="M198" s="349"/>
      <c r="N198" s="349"/>
      <c r="O198" s="349"/>
      <c r="P198" s="349"/>
      <c r="Q198" s="349"/>
      <c r="R198" s="349"/>
      <c r="S198" s="349"/>
    </row>
    <row r="199" spans="2:20">
      <c r="B199" s="349"/>
      <c r="C199" s="349"/>
      <c r="D199" s="349"/>
      <c r="E199" s="349"/>
      <c r="F199" s="349"/>
      <c r="G199" s="349"/>
      <c r="H199" s="349"/>
      <c r="I199" s="349"/>
      <c r="K199" s="349"/>
      <c r="L199" s="349"/>
      <c r="M199" s="349"/>
      <c r="N199" s="349"/>
      <c r="O199" s="349"/>
      <c r="P199" s="349"/>
      <c r="Q199" s="349"/>
      <c r="R199" s="349"/>
      <c r="S199" s="349"/>
    </row>
    <row r="200" spans="2:20">
      <c r="B200" s="349"/>
      <c r="C200" s="349"/>
      <c r="D200" s="349"/>
      <c r="E200" s="349"/>
      <c r="F200" s="349"/>
      <c r="G200" s="349"/>
      <c r="H200" s="349"/>
      <c r="I200" s="349"/>
      <c r="K200" s="349"/>
      <c r="L200" s="349"/>
      <c r="M200" s="349"/>
      <c r="N200" s="349"/>
      <c r="O200" s="349"/>
      <c r="P200" s="349"/>
      <c r="Q200" s="349"/>
      <c r="R200" s="349"/>
      <c r="S200" s="349"/>
    </row>
    <row r="201" spans="2:20">
      <c r="B201" s="349"/>
      <c r="C201" s="349"/>
      <c r="D201" s="349"/>
      <c r="E201" s="349"/>
      <c r="F201" s="349"/>
      <c r="G201" s="349"/>
      <c r="H201" s="349"/>
      <c r="I201" s="349"/>
      <c r="K201" s="349"/>
      <c r="L201" s="349"/>
      <c r="M201" s="349"/>
      <c r="N201" s="349"/>
      <c r="O201" s="349"/>
      <c r="P201" s="349"/>
      <c r="Q201" s="349"/>
      <c r="R201" s="349"/>
      <c r="S201" s="349"/>
    </row>
    <row r="202" spans="2:20">
      <c r="B202" s="349"/>
      <c r="C202" s="349"/>
      <c r="D202" s="349"/>
      <c r="E202" s="349"/>
      <c r="F202" s="349"/>
      <c r="G202" s="349"/>
      <c r="H202" s="349"/>
      <c r="I202" s="349"/>
      <c r="K202" s="349"/>
      <c r="L202" s="349"/>
      <c r="M202" s="349"/>
      <c r="N202" s="349"/>
      <c r="O202" s="349"/>
      <c r="P202" s="349"/>
      <c r="Q202" s="349"/>
      <c r="R202" s="349"/>
      <c r="S202" s="349"/>
    </row>
    <row r="203" spans="2:20">
      <c r="B203" s="349"/>
      <c r="C203" s="349"/>
      <c r="D203" s="349"/>
      <c r="E203" s="349"/>
      <c r="F203" s="349"/>
      <c r="G203" s="349"/>
      <c r="H203" s="349"/>
      <c r="I203" s="349"/>
      <c r="K203" s="349"/>
      <c r="L203" s="349"/>
      <c r="M203" s="349"/>
      <c r="N203" s="349"/>
      <c r="O203" s="349"/>
      <c r="P203" s="349"/>
      <c r="Q203" s="349"/>
      <c r="R203" s="349"/>
      <c r="S203" s="349"/>
    </row>
    <row r="204" spans="2:20">
      <c r="B204" s="349"/>
      <c r="C204" s="349"/>
      <c r="D204" s="349"/>
      <c r="E204" s="349"/>
      <c r="F204" s="349"/>
      <c r="G204" s="349"/>
      <c r="H204" s="349"/>
      <c r="I204" s="349"/>
      <c r="K204" s="349"/>
      <c r="L204" s="349"/>
      <c r="M204" s="349"/>
      <c r="N204" s="349"/>
      <c r="O204" s="349"/>
      <c r="P204" s="349"/>
      <c r="Q204" s="349"/>
      <c r="R204" s="349"/>
      <c r="S204" s="349"/>
    </row>
    <row r="205" spans="2:20">
      <c r="B205" s="349"/>
      <c r="C205" s="349"/>
      <c r="D205" s="349"/>
      <c r="E205" s="349"/>
      <c r="F205" s="349"/>
      <c r="G205" s="349"/>
      <c r="H205" s="349"/>
      <c r="I205" s="349"/>
      <c r="K205" s="349"/>
      <c r="L205" s="349"/>
      <c r="M205" s="349"/>
      <c r="N205" s="349"/>
      <c r="O205" s="349"/>
      <c r="P205" s="349"/>
      <c r="Q205" s="349"/>
      <c r="R205" s="349"/>
      <c r="S205" s="349"/>
    </row>
    <row r="206" spans="2:20">
      <c r="B206" s="349"/>
      <c r="C206" s="349"/>
      <c r="D206" s="349"/>
      <c r="E206" s="349"/>
      <c r="F206" s="349"/>
      <c r="G206" s="349"/>
      <c r="H206" s="349"/>
      <c r="I206" s="349"/>
      <c r="K206" s="349"/>
      <c r="L206" s="349"/>
      <c r="M206" s="349"/>
      <c r="N206" s="349"/>
      <c r="O206" s="349"/>
      <c r="P206" s="349"/>
      <c r="Q206" s="349"/>
      <c r="R206" s="349"/>
      <c r="S206" s="349"/>
    </row>
    <row r="207" spans="2:20">
      <c r="B207" s="349"/>
      <c r="C207" s="349"/>
      <c r="D207" s="349"/>
      <c r="E207" s="349"/>
      <c r="F207" s="349"/>
      <c r="G207" s="349"/>
      <c r="H207" s="349"/>
      <c r="I207" s="349"/>
      <c r="K207" s="349"/>
      <c r="L207" s="349"/>
      <c r="M207" s="349"/>
      <c r="N207" s="349"/>
      <c r="O207" s="349"/>
      <c r="P207" s="349"/>
      <c r="Q207" s="349"/>
      <c r="R207" s="349"/>
      <c r="S207" s="349"/>
    </row>
    <row r="208" spans="2:20">
      <c r="B208" s="349"/>
      <c r="C208" s="349"/>
      <c r="D208" s="349"/>
      <c r="E208" s="349"/>
      <c r="F208" s="349"/>
      <c r="G208" s="349"/>
      <c r="H208" s="349"/>
      <c r="I208" s="349"/>
      <c r="K208" s="349"/>
      <c r="L208" s="349"/>
      <c r="M208" s="349"/>
      <c r="N208" s="349"/>
      <c r="O208" s="349"/>
      <c r="P208" s="349"/>
      <c r="Q208" s="349"/>
      <c r="R208" s="349"/>
      <c r="S208" s="349"/>
    </row>
    <row r="209" spans="2:20">
      <c r="B209" s="349"/>
      <c r="C209" s="349"/>
      <c r="D209" s="349"/>
      <c r="E209" s="349"/>
      <c r="F209" s="349"/>
      <c r="G209" s="349"/>
      <c r="H209" s="349"/>
      <c r="I209" s="349"/>
      <c r="K209" s="349"/>
      <c r="L209" s="349"/>
      <c r="M209" s="349"/>
      <c r="N209" s="349"/>
      <c r="O209" s="349"/>
      <c r="P209" s="349"/>
      <c r="Q209" s="349"/>
      <c r="R209" s="349"/>
      <c r="S209" s="349"/>
    </row>
    <row r="210" spans="2:20">
      <c r="B210" s="349"/>
      <c r="C210" s="349"/>
      <c r="D210" s="349"/>
      <c r="E210" s="349"/>
      <c r="F210" s="349"/>
      <c r="G210" s="349"/>
      <c r="H210" s="349"/>
      <c r="I210" s="349"/>
      <c r="K210" s="349"/>
      <c r="L210" s="349"/>
      <c r="M210" s="349"/>
      <c r="N210" s="349"/>
      <c r="O210" s="349"/>
      <c r="P210" s="349"/>
      <c r="Q210" s="349"/>
      <c r="R210" s="349"/>
      <c r="S210" s="349"/>
    </row>
    <row r="211" spans="2:20">
      <c r="B211" s="349"/>
      <c r="C211" s="349"/>
      <c r="D211" s="349"/>
      <c r="E211" s="349"/>
      <c r="F211" s="349"/>
      <c r="G211" s="349"/>
      <c r="H211" s="349"/>
      <c r="I211" s="349"/>
      <c r="K211" s="349"/>
      <c r="L211" s="349"/>
      <c r="M211" s="349"/>
      <c r="N211" s="349"/>
      <c r="O211" s="349"/>
      <c r="P211" s="349"/>
      <c r="Q211" s="349"/>
      <c r="R211" s="349"/>
      <c r="S211" s="349"/>
    </row>
    <row r="212" spans="2:20">
      <c r="B212" s="349"/>
      <c r="C212" s="349"/>
      <c r="D212" s="349"/>
      <c r="E212" s="349"/>
      <c r="F212" s="349"/>
      <c r="G212" s="349"/>
      <c r="H212" s="349"/>
      <c r="I212" s="349"/>
      <c r="K212" s="349"/>
      <c r="L212" s="349"/>
      <c r="M212" s="349"/>
      <c r="N212" s="349"/>
      <c r="O212" s="349"/>
      <c r="P212" s="349"/>
      <c r="Q212" s="349"/>
      <c r="R212" s="349"/>
      <c r="S212" s="349"/>
    </row>
    <row r="213" spans="2:20">
      <c r="B213" s="349"/>
      <c r="C213" s="349"/>
      <c r="D213" s="349"/>
      <c r="E213" s="349"/>
      <c r="F213" s="349"/>
      <c r="G213" s="349"/>
      <c r="H213" s="349"/>
      <c r="I213" s="349"/>
      <c r="K213" s="349"/>
      <c r="L213" s="349"/>
      <c r="M213" s="349"/>
      <c r="N213" s="349"/>
      <c r="O213" s="349"/>
      <c r="P213" s="349"/>
      <c r="Q213" s="349"/>
      <c r="R213" s="349"/>
      <c r="S213" s="349"/>
    </row>
    <row r="214" spans="2:20" ht="26.4">
      <c r="B214" s="312" t="s" ph="1">
        <v>416</v>
      </c>
      <c r="C214" s="281"/>
      <c r="D214" s="281"/>
      <c r="E214" s="281"/>
      <c r="F214" s="281"/>
      <c r="G214" s="281"/>
      <c r="H214" s="281"/>
      <c r="I214" s="281"/>
      <c r="J214" s="281"/>
      <c r="K214" s="312" ph="1"/>
      <c r="L214" s="312" ph="1"/>
      <c r="M214" s="281"/>
      <c r="N214" s="281"/>
      <c r="O214" s="281"/>
      <c r="P214" s="281"/>
      <c r="Q214" s="281"/>
      <c r="R214" s="281"/>
      <c r="S214" s="281"/>
      <c r="T214" s="281"/>
    </row>
    <row r="215" spans="2:20">
      <c r="B215" s="349"/>
      <c r="C215" s="349"/>
      <c r="D215" s="349"/>
      <c r="E215" s="349"/>
      <c r="F215" s="349"/>
      <c r="G215" s="349"/>
      <c r="H215" s="349"/>
      <c r="I215" s="349"/>
      <c r="K215" s="349"/>
      <c r="L215" s="349"/>
      <c r="M215" s="349"/>
      <c r="N215" s="349"/>
      <c r="O215" s="349"/>
      <c r="P215" s="349"/>
      <c r="Q215" s="349"/>
      <c r="R215" s="349"/>
      <c r="S215" s="349"/>
    </row>
    <row r="216" spans="2:20" ht="26.4">
      <c r="B216" s="349"/>
      <c r="C216" s="617"/>
      <c r="D216" s="617"/>
      <c r="E216" s="356" t="s">
        <v>4</v>
      </c>
      <c r="F216" s="356" t="s">
        <v>5</v>
      </c>
      <c r="G216" s="356" t="s">
        <v>6</v>
      </c>
      <c r="H216" s="356" t="s">
        <v>7</v>
      </c>
      <c r="I216" s="349"/>
      <c r="K216" s="349"/>
      <c r="L216" s="349"/>
      <c r="M216" s="617"/>
      <c r="N216" s="617"/>
      <c r="O216" s="356" t="s">
        <v>4</v>
      </c>
      <c r="P216" s="356" t="s">
        <v>5</v>
      </c>
      <c r="Q216" s="356" t="s">
        <v>6</v>
      </c>
      <c r="R216" s="356" t="s">
        <v>7</v>
      </c>
      <c r="S216" s="349"/>
    </row>
    <row r="217" spans="2:20">
      <c r="B217" s="349"/>
      <c r="C217" s="618" t="s">
        <v>382</v>
      </c>
      <c r="D217" s="619"/>
      <c r="E217" s="289">
        <f>VLOOKUP($C$5,グラフデータ!$BV$7:$CX$58,グラフデータ!CC$1,FALSE)</f>
        <v>14342</v>
      </c>
      <c r="F217" s="289">
        <f>VLOOKUP($C$5,グラフデータ!$BV$7:$CX$58,グラフデータ!CD$1,FALSE)</f>
        <v>11779</v>
      </c>
      <c r="G217" s="289">
        <f>VLOOKUP($C$5,グラフデータ!$BV$7:$CX$58,グラフデータ!CE$1,FALSE)</f>
        <v>7400</v>
      </c>
      <c r="H217" s="289">
        <f>VLOOKUP($C$5,グラフデータ!$BV$7:$CX$58,グラフデータ!CF$1,FALSE)</f>
        <v>3052</v>
      </c>
      <c r="I217" s="349"/>
      <c r="K217" s="349"/>
      <c r="L217" s="349"/>
      <c r="M217" s="618" t="s">
        <v>382</v>
      </c>
      <c r="N217" s="619"/>
      <c r="O217" s="289">
        <f>VLOOKUP($M$5,グラフデータ!$BV$7:$CX$58,グラフデータ!CC$1,FALSE)</f>
        <v>3885</v>
      </c>
      <c r="P217" s="289">
        <f>VLOOKUP($M$5,グラフデータ!$BV$7:$CX$58,グラフデータ!CD$1,FALSE)</f>
        <v>3342</v>
      </c>
      <c r="Q217" s="289">
        <f>VLOOKUP($M$5,グラフデータ!$BV$7:$CX$58,グラフデータ!CE$1,FALSE)</f>
        <v>1987</v>
      </c>
      <c r="R217" s="289">
        <f>VLOOKUP($M$5,グラフデータ!$BV$7:$CX$58,グラフデータ!CF$1,FALSE)</f>
        <v>842</v>
      </c>
      <c r="S217" s="349"/>
    </row>
    <row r="218" spans="2:20">
      <c r="B218" s="349"/>
      <c r="C218" s="619" t="s">
        <v>451</v>
      </c>
      <c r="D218" s="619"/>
      <c r="E218" s="272">
        <f>VLOOKUP($C$5,グラフデータ!$BV$7:$CX$58,グラフデータ!CG$1,FALSE)</f>
        <v>157</v>
      </c>
      <c r="F218" s="272">
        <f>VLOOKUP($C$5,グラフデータ!$BV$7:$CX$58,グラフデータ!CH$1,FALSE)</f>
        <v>133</v>
      </c>
      <c r="G218" s="272">
        <f>VLOOKUP($C$5,グラフデータ!$BV$7:$CX$58,グラフデータ!CI$1,FALSE)</f>
        <v>106</v>
      </c>
      <c r="H218" s="272">
        <f>VLOOKUP($C$5,グラフデータ!$BV$7:$CX$58,グラフデータ!CJ$1,FALSE)</f>
        <v>43</v>
      </c>
      <c r="I218" s="349"/>
      <c r="K218" s="349"/>
      <c r="L218" s="349"/>
      <c r="M218" s="619" t="s">
        <v>451</v>
      </c>
      <c r="N218" s="619"/>
      <c r="O218" s="272">
        <f>VLOOKUP($M$5,グラフデータ!$BV$7:$CX$58,グラフデータ!CG$1,FALSE)</f>
        <v>28</v>
      </c>
      <c r="P218" s="272">
        <f>VLOOKUP($M$5,グラフデータ!$BV$7:$CX$58,グラフデータ!CH$1,FALSE)</f>
        <v>20</v>
      </c>
      <c r="Q218" s="272">
        <f>VLOOKUP($M$5,グラフデータ!$BV$7:$CX$58,グラフデータ!CI$1,FALSE)</f>
        <v>21</v>
      </c>
      <c r="R218" s="272">
        <f>VLOOKUP($M$5,グラフデータ!$BV$7:$CX$58,グラフデータ!CJ$1,FALSE)</f>
        <v>6</v>
      </c>
      <c r="S218" s="349"/>
    </row>
    <row r="219" spans="2:20">
      <c r="B219" s="349"/>
      <c r="C219" s="349"/>
      <c r="E219" s="349"/>
      <c r="F219" s="349"/>
      <c r="G219" s="349"/>
      <c r="H219" s="256" t="str">
        <f>IF($C$5="岐阜県","","※高速道路での件数、死亡者数を含みません。")</f>
        <v/>
      </c>
      <c r="I219" s="349"/>
      <c r="K219" s="349"/>
      <c r="L219" s="349"/>
      <c r="M219" s="349"/>
      <c r="O219" s="349"/>
      <c r="P219" s="349"/>
      <c r="Q219" s="349"/>
      <c r="R219" s="256" t="str">
        <f>IF($C$5="岐阜県","","※高速道路での件数、死亡者数を含みません。")</f>
        <v/>
      </c>
      <c r="S219" s="349"/>
    </row>
    <row r="220" spans="2:20">
      <c r="B220" s="349"/>
      <c r="C220" s="349"/>
      <c r="D220" s="349"/>
      <c r="E220" s="349"/>
      <c r="F220" s="349"/>
      <c r="G220" s="349"/>
      <c r="H220" s="349"/>
      <c r="I220" s="349"/>
      <c r="K220" s="349"/>
      <c r="L220" s="349"/>
      <c r="M220" s="349"/>
      <c r="N220" s="349"/>
      <c r="O220" s="349"/>
      <c r="P220" s="349"/>
      <c r="Q220" s="349"/>
      <c r="R220" s="349"/>
      <c r="S220" s="349"/>
    </row>
    <row r="221" spans="2:20">
      <c r="B221" s="349"/>
      <c r="C221" s="349"/>
      <c r="D221" s="349"/>
      <c r="E221" s="349"/>
      <c r="F221" s="236"/>
      <c r="G221" s="349"/>
      <c r="H221" s="349"/>
      <c r="I221" s="349"/>
      <c r="K221" s="349"/>
      <c r="L221" s="349"/>
      <c r="M221" s="349"/>
      <c r="N221" s="349"/>
      <c r="O221" s="349"/>
      <c r="P221" s="236"/>
      <c r="Q221" s="349"/>
      <c r="R221" s="349"/>
      <c r="S221" s="349"/>
    </row>
    <row r="222" spans="2:20">
      <c r="B222" s="349"/>
      <c r="C222" s="349"/>
      <c r="D222" s="349"/>
      <c r="E222" s="349"/>
      <c r="F222" s="349"/>
      <c r="G222" s="349"/>
      <c r="H222" s="349"/>
      <c r="I222" s="349"/>
      <c r="K222" s="349"/>
      <c r="L222" s="349"/>
      <c r="M222" s="349"/>
      <c r="N222" s="349"/>
      <c r="O222" s="349"/>
      <c r="P222" s="349"/>
      <c r="Q222" s="349"/>
      <c r="R222" s="349"/>
      <c r="S222" s="349"/>
    </row>
    <row r="223" spans="2:20">
      <c r="B223" s="349"/>
      <c r="C223" s="349"/>
      <c r="D223" s="349"/>
      <c r="E223" s="349"/>
      <c r="F223" s="349"/>
      <c r="G223" s="349"/>
      <c r="H223" s="349"/>
      <c r="I223" s="349"/>
      <c r="K223" s="349"/>
      <c r="L223" s="349"/>
      <c r="M223" s="349"/>
      <c r="N223" s="349"/>
      <c r="O223" s="349"/>
      <c r="P223" s="349"/>
      <c r="Q223" s="349"/>
      <c r="R223" s="349"/>
      <c r="S223" s="349"/>
    </row>
    <row r="224" spans="2:20">
      <c r="B224" s="349"/>
      <c r="C224" s="349"/>
      <c r="D224" s="349"/>
      <c r="E224" s="349"/>
      <c r="F224" s="349"/>
      <c r="G224" s="349"/>
      <c r="H224" s="349"/>
      <c r="I224" s="349"/>
      <c r="K224" s="349"/>
      <c r="L224" s="349"/>
      <c r="M224" s="349"/>
      <c r="N224" s="349"/>
      <c r="O224" s="349"/>
      <c r="P224" s="349"/>
      <c r="Q224" s="349"/>
      <c r="R224" s="349"/>
      <c r="S224" s="349"/>
    </row>
    <row r="225" spans="2:20">
      <c r="B225" s="349"/>
      <c r="C225" s="349"/>
      <c r="D225" s="349"/>
      <c r="E225" s="349"/>
      <c r="F225" s="349"/>
      <c r="G225" s="349"/>
      <c r="H225" s="349"/>
      <c r="I225" s="349"/>
      <c r="K225" s="349"/>
      <c r="L225" s="349"/>
      <c r="M225" s="349"/>
      <c r="N225" s="349"/>
      <c r="O225" s="349"/>
      <c r="P225" s="349"/>
      <c r="Q225" s="349"/>
      <c r="R225" s="349"/>
      <c r="S225" s="349"/>
    </row>
    <row r="226" spans="2:20">
      <c r="B226" s="349"/>
      <c r="C226" s="349"/>
      <c r="D226" s="349"/>
      <c r="E226" s="349"/>
      <c r="F226" s="349"/>
      <c r="G226" s="349"/>
      <c r="H226" s="349"/>
      <c r="I226" s="349"/>
      <c r="K226" s="349"/>
      <c r="L226" s="349"/>
      <c r="M226" s="349"/>
      <c r="N226" s="349"/>
      <c r="O226" s="349"/>
      <c r="P226" s="349"/>
      <c r="Q226" s="349"/>
      <c r="R226" s="349"/>
      <c r="S226" s="349"/>
    </row>
    <row r="227" spans="2:20">
      <c r="B227" s="349"/>
      <c r="C227" s="349"/>
      <c r="D227" s="349"/>
      <c r="E227" s="349"/>
      <c r="F227" s="349"/>
      <c r="G227" s="349"/>
      <c r="H227" s="349"/>
      <c r="I227" s="349"/>
      <c r="K227" s="349"/>
      <c r="L227" s="349"/>
      <c r="M227" s="349"/>
      <c r="N227" s="349"/>
      <c r="O227" s="349"/>
      <c r="P227" s="349"/>
      <c r="Q227" s="349"/>
      <c r="R227" s="349"/>
      <c r="S227" s="349"/>
    </row>
    <row r="228" spans="2:20">
      <c r="B228" s="349"/>
      <c r="C228" s="349"/>
      <c r="D228" s="349"/>
      <c r="E228" s="349"/>
      <c r="F228" s="349"/>
      <c r="G228" s="349"/>
      <c r="H228" s="349"/>
      <c r="I228" s="349"/>
      <c r="K228" s="349"/>
      <c r="L228" s="349"/>
      <c r="M228" s="349"/>
      <c r="N228" s="349"/>
      <c r="O228" s="349"/>
      <c r="P228" s="349"/>
      <c r="Q228" s="349"/>
      <c r="R228" s="349"/>
      <c r="S228" s="349"/>
    </row>
    <row r="229" spans="2:20">
      <c r="B229" s="349"/>
      <c r="C229" s="349"/>
      <c r="D229" s="349"/>
      <c r="E229" s="349"/>
      <c r="F229" s="349"/>
      <c r="G229" s="349"/>
      <c r="H229" s="349"/>
      <c r="I229" s="349"/>
      <c r="K229" s="349"/>
      <c r="L229" s="349"/>
      <c r="M229" s="349"/>
      <c r="N229" s="349"/>
      <c r="O229" s="349"/>
      <c r="P229" s="349"/>
      <c r="Q229" s="349"/>
      <c r="R229" s="349"/>
      <c r="S229" s="349"/>
    </row>
    <row r="230" spans="2:20">
      <c r="B230" s="349"/>
      <c r="C230" s="349"/>
      <c r="D230" s="349"/>
      <c r="E230" s="349"/>
      <c r="F230" s="349"/>
      <c r="G230" s="349"/>
      <c r="H230" s="349"/>
      <c r="I230" s="349"/>
      <c r="K230" s="349"/>
      <c r="L230" s="349"/>
      <c r="M230" s="349"/>
      <c r="N230" s="349"/>
      <c r="O230" s="349"/>
      <c r="P230" s="349"/>
      <c r="Q230" s="349"/>
      <c r="R230" s="349"/>
      <c r="S230" s="349"/>
    </row>
    <row r="231" spans="2:20">
      <c r="B231" s="349"/>
      <c r="C231" s="349"/>
      <c r="D231" s="349"/>
      <c r="E231" s="349"/>
      <c r="F231" s="349"/>
      <c r="G231" s="349"/>
      <c r="H231" s="349"/>
      <c r="I231" s="349"/>
      <c r="K231" s="349"/>
      <c r="L231" s="349"/>
      <c r="M231" s="349"/>
      <c r="N231" s="349"/>
      <c r="O231" s="349"/>
      <c r="P231" s="349"/>
      <c r="Q231" s="349"/>
      <c r="R231" s="349"/>
      <c r="S231" s="349"/>
    </row>
    <row r="232" spans="2:20">
      <c r="B232" s="349"/>
      <c r="C232" s="349"/>
      <c r="D232" s="349"/>
      <c r="E232" s="349"/>
      <c r="F232" s="349"/>
      <c r="G232" s="349"/>
      <c r="H232" s="349"/>
      <c r="I232" s="349"/>
      <c r="K232" s="349"/>
      <c r="L232" s="349"/>
      <c r="M232" s="349"/>
      <c r="N232" s="349"/>
      <c r="O232" s="349"/>
      <c r="P232" s="349"/>
      <c r="Q232" s="349"/>
      <c r="R232" s="349"/>
      <c r="S232" s="349"/>
    </row>
    <row r="233" spans="2:20">
      <c r="B233" s="349"/>
      <c r="C233" s="349"/>
      <c r="D233" s="349"/>
      <c r="E233" s="349"/>
      <c r="F233" s="349"/>
      <c r="G233" s="349"/>
      <c r="H233" s="349"/>
      <c r="I233" s="349"/>
      <c r="K233" s="349"/>
      <c r="L233" s="349"/>
      <c r="M233" s="349"/>
      <c r="N233" s="349"/>
      <c r="O233" s="349"/>
      <c r="P233" s="349"/>
      <c r="Q233" s="349"/>
      <c r="R233" s="349"/>
      <c r="S233" s="349"/>
    </row>
    <row r="234" spans="2:20">
      <c r="B234" s="349"/>
      <c r="C234" s="349"/>
      <c r="D234" s="349"/>
      <c r="E234" s="349"/>
      <c r="F234" s="349"/>
      <c r="G234" s="349"/>
      <c r="H234" s="349"/>
      <c r="I234" s="349"/>
      <c r="K234" s="349"/>
      <c r="L234" s="349"/>
      <c r="M234" s="349"/>
      <c r="N234" s="349"/>
      <c r="O234" s="349"/>
      <c r="P234" s="349"/>
      <c r="Q234" s="349"/>
      <c r="R234" s="349"/>
      <c r="S234" s="349"/>
    </row>
    <row r="235" spans="2:20">
      <c r="B235" s="349"/>
      <c r="C235" s="349"/>
      <c r="D235" s="349"/>
      <c r="E235" s="349"/>
      <c r="F235" s="349"/>
      <c r="G235" s="349"/>
      <c r="H235" s="349"/>
      <c r="I235" s="349"/>
      <c r="K235" s="349"/>
      <c r="L235" s="349"/>
      <c r="M235" s="349"/>
      <c r="N235" s="349"/>
      <c r="O235" s="349"/>
      <c r="P235" s="349"/>
      <c r="Q235" s="349"/>
      <c r="R235" s="349"/>
      <c r="S235" s="349"/>
    </row>
    <row r="236" spans="2:20">
      <c r="B236" s="349"/>
      <c r="C236" s="349"/>
      <c r="D236" s="349"/>
      <c r="E236" s="349"/>
      <c r="F236" s="349"/>
      <c r="G236" s="349"/>
      <c r="H236" s="349"/>
      <c r="I236" s="349"/>
      <c r="K236" s="349"/>
      <c r="L236" s="349"/>
      <c r="M236" s="349"/>
      <c r="N236" s="349"/>
      <c r="O236" s="349"/>
      <c r="P236" s="349"/>
      <c r="Q236" s="349"/>
      <c r="R236" s="349"/>
      <c r="S236" s="349"/>
    </row>
    <row r="237" spans="2:20">
      <c r="B237" s="349"/>
      <c r="C237" s="349"/>
      <c r="D237" s="349"/>
      <c r="E237" s="349"/>
      <c r="F237" s="349"/>
      <c r="G237" s="349"/>
      <c r="H237" s="349"/>
      <c r="I237" s="349"/>
      <c r="K237" s="349"/>
      <c r="L237" s="349"/>
      <c r="M237" s="349"/>
      <c r="N237" s="349"/>
      <c r="O237" s="349"/>
      <c r="P237" s="349"/>
      <c r="Q237" s="349"/>
      <c r="R237" s="349"/>
      <c r="S237" s="349"/>
    </row>
    <row r="239" spans="2:20" ht="26.4">
      <c r="B239" s="312" t="s" ph="1">
        <v>390</v>
      </c>
      <c r="C239" s="281"/>
      <c r="D239" s="281"/>
      <c r="E239" s="290"/>
      <c r="F239" s="290"/>
      <c r="G239" s="290"/>
      <c r="H239" s="290"/>
      <c r="I239" s="290"/>
      <c r="J239" s="290"/>
      <c r="K239" s="312" ph="1"/>
      <c r="L239" s="312" ph="1"/>
      <c r="M239" s="281"/>
      <c r="N239" s="281"/>
      <c r="O239" s="290"/>
      <c r="P239" s="290"/>
      <c r="Q239" s="290"/>
      <c r="R239" s="290"/>
      <c r="S239" s="290"/>
      <c r="T239" s="290"/>
    </row>
    <row r="240" spans="2:20">
      <c r="B240" s="349"/>
      <c r="C240" s="349"/>
      <c r="D240" s="349"/>
      <c r="E240" s="236"/>
      <c r="F240" s="236"/>
      <c r="G240" s="236"/>
      <c r="H240" s="236"/>
      <c r="I240" s="236"/>
      <c r="J240" s="236"/>
      <c r="K240" s="349"/>
      <c r="L240" s="349"/>
      <c r="M240" s="349"/>
      <c r="N240" s="349"/>
      <c r="O240" s="236"/>
      <c r="P240" s="236"/>
      <c r="Q240" s="236"/>
      <c r="R240" s="236"/>
      <c r="S240" s="236"/>
      <c r="T240" s="236"/>
    </row>
    <row r="241" spans="2:20" ht="26.4">
      <c r="B241" s="349"/>
      <c r="C241" s="356" t="s">
        <v>4</v>
      </c>
      <c r="D241" s="356" t="s">
        <v>5</v>
      </c>
      <c r="E241" s="356" t="s">
        <v>6</v>
      </c>
      <c r="F241" s="356" t="s">
        <v>7</v>
      </c>
      <c r="G241" s="236"/>
      <c r="H241" s="236"/>
      <c r="I241" s="236"/>
      <c r="J241" s="236"/>
      <c r="K241" s="349"/>
      <c r="L241" s="349"/>
      <c r="M241" s="356" t="s">
        <v>4</v>
      </c>
      <c r="N241" s="356" t="s">
        <v>5</v>
      </c>
      <c r="O241" s="356" t="s">
        <v>6</v>
      </c>
      <c r="P241" s="356" t="s">
        <v>7</v>
      </c>
      <c r="Q241" s="236"/>
      <c r="R241" s="236"/>
      <c r="S241" s="236"/>
      <c r="T241" s="236"/>
    </row>
    <row r="242" spans="2:20">
      <c r="B242" s="349"/>
      <c r="C242" s="289">
        <f>VLOOKUP($C$5,グラフデータ!$BV$7:$CX$58,グラフデータ!CM$1,FALSE)</f>
        <v>38649</v>
      </c>
      <c r="D242" s="289">
        <f>VLOOKUP($C$5,グラフデータ!$BV$7:$CX$58,グラフデータ!CN$1,FALSE)</f>
        <v>25017</v>
      </c>
      <c r="E242" s="289">
        <f>VLOOKUP($C$5,グラフデータ!$BV$7:$CX$58,グラフデータ!CO$1,FALSE)</f>
        <v>18160</v>
      </c>
      <c r="F242" s="289">
        <f>VLOOKUP($C$5,グラフデータ!$BV$7:$CX$58,グラフデータ!CP$1,FALSE)</f>
        <v>10447</v>
      </c>
      <c r="G242" s="236"/>
      <c r="H242" s="236"/>
      <c r="I242" s="236"/>
      <c r="J242" s="236"/>
      <c r="K242" s="349"/>
      <c r="L242" s="349"/>
      <c r="M242" s="289">
        <f>VLOOKUP($M$5,グラフデータ!$BV$7:$CX$58,グラフデータ!CM$1,FALSE)</f>
        <v>10847</v>
      </c>
      <c r="N242" s="289">
        <f>VLOOKUP($M$5,グラフデータ!$BV$7:$CX$58,グラフデータ!CN$1,FALSE)</f>
        <v>6264</v>
      </c>
      <c r="O242" s="289">
        <f>VLOOKUP($M$5,グラフデータ!$BV$7:$CX$58,グラフデータ!CO$1,FALSE)</f>
        <v>4872</v>
      </c>
      <c r="P242" s="289">
        <f>VLOOKUP($M$5,グラフデータ!$BV$7:$CX$58,グラフデータ!CP$1,FALSE)</f>
        <v>2785</v>
      </c>
      <c r="Q242" s="236"/>
      <c r="R242" s="236"/>
      <c r="S242" s="236"/>
      <c r="T242" s="236"/>
    </row>
    <row r="243" spans="2:20">
      <c r="B243" s="349"/>
      <c r="C243" s="349"/>
      <c r="D243" s="349"/>
      <c r="E243" s="236"/>
      <c r="F243" s="236"/>
      <c r="G243" s="236"/>
      <c r="H243" s="236"/>
      <c r="I243" s="236"/>
      <c r="J243" s="236"/>
      <c r="K243" s="349"/>
      <c r="L243" s="349"/>
      <c r="M243" s="349"/>
      <c r="N243" s="349"/>
      <c r="O243" s="236"/>
      <c r="P243" s="236"/>
      <c r="Q243" s="236"/>
      <c r="R243" s="236"/>
      <c r="S243" s="236"/>
      <c r="T243" s="236"/>
    </row>
    <row r="244" spans="2:20">
      <c r="B244" s="349"/>
      <c r="C244" s="349"/>
      <c r="D244" s="349"/>
      <c r="E244" s="236"/>
      <c r="F244" s="236"/>
      <c r="G244" s="236"/>
      <c r="H244" s="236"/>
      <c r="I244" s="236"/>
      <c r="J244" s="236"/>
      <c r="K244" s="349"/>
      <c r="L244" s="349"/>
      <c r="M244" s="349"/>
      <c r="N244" s="349"/>
      <c r="O244" s="236"/>
      <c r="P244" s="236"/>
      <c r="Q244" s="236"/>
      <c r="R244" s="236"/>
      <c r="S244" s="236"/>
      <c r="T244" s="236"/>
    </row>
    <row r="245" spans="2:20">
      <c r="B245" s="349"/>
      <c r="C245" s="349"/>
      <c r="D245" s="349"/>
      <c r="E245" s="236"/>
      <c r="F245" s="236"/>
      <c r="G245" s="236"/>
      <c r="H245" s="236"/>
      <c r="I245" s="236"/>
      <c r="J245" s="236"/>
      <c r="K245" s="349"/>
      <c r="L245" s="349"/>
      <c r="M245" s="349"/>
      <c r="N245" s="349"/>
      <c r="O245" s="236"/>
      <c r="P245" s="236"/>
      <c r="Q245" s="236"/>
      <c r="R245" s="236"/>
      <c r="S245" s="236"/>
      <c r="T245" s="236"/>
    </row>
    <row r="246" spans="2:20">
      <c r="B246" s="349"/>
      <c r="C246" s="349"/>
      <c r="D246" s="349"/>
      <c r="E246" s="236"/>
      <c r="F246" s="236"/>
      <c r="G246" s="236"/>
      <c r="H246" s="236"/>
      <c r="I246" s="236"/>
      <c r="J246" s="236"/>
      <c r="K246" s="349"/>
      <c r="L246" s="349"/>
      <c r="M246" s="349"/>
      <c r="N246" s="349"/>
      <c r="O246" s="236"/>
      <c r="P246" s="236"/>
      <c r="Q246" s="236"/>
      <c r="R246" s="236"/>
      <c r="S246" s="236"/>
      <c r="T246" s="236"/>
    </row>
    <row r="247" spans="2:20">
      <c r="B247" s="349"/>
      <c r="C247" s="349"/>
      <c r="D247" s="349"/>
      <c r="E247" s="236"/>
      <c r="F247" s="236"/>
      <c r="G247" s="236"/>
      <c r="H247" s="236"/>
      <c r="I247" s="236"/>
      <c r="J247" s="236"/>
      <c r="K247" s="349"/>
      <c r="L247" s="349"/>
      <c r="M247" s="349"/>
      <c r="N247" s="349"/>
      <c r="O247" s="236"/>
      <c r="P247" s="236"/>
      <c r="Q247" s="236"/>
      <c r="R247" s="236"/>
      <c r="S247" s="236"/>
      <c r="T247" s="236"/>
    </row>
    <row r="248" spans="2:20">
      <c r="B248" s="349"/>
      <c r="C248" s="349"/>
      <c r="D248" s="349"/>
      <c r="E248" s="236"/>
      <c r="F248" s="236"/>
      <c r="G248" s="236"/>
      <c r="H248" s="236"/>
      <c r="I248" s="236"/>
      <c r="J248" s="236"/>
      <c r="K248" s="349"/>
      <c r="L248" s="349"/>
      <c r="M248" s="349"/>
      <c r="N248" s="349"/>
      <c r="O248" s="236"/>
      <c r="P248" s="236"/>
      <c r="Q248" s="236"/>
      <c r="R248" s="236"/>
      <c r="S248" s="236"/>
      <c r="T248" s="236"/>
    </row>
    <row r="249" spans="2:20">
      <c r="B249" s="349"/>
      <c r="C249" s="349"/>
      <c r="D249" s="349"/>
      <c r="E249" s="236"/>
      <c r="F249" s="236"/>
      <c r="G249" s="236"/>
      <c r="H249" s="236"/>
      <c r="I249" s="236"/>
      <c r="J249" s="236"/>
      <c r="K249" s="349"/>
      <c r="L249" s="349"/>
      <c r="M249" s="349"/>
      <c r="N249" s="349"/>
      <c r="O249" s="236"/>
      <c r="P249" s="236"/>
      <c r="Q249" s="236"/>
      <c r="R249" s="236"/>
      <c r="S249" s="236"/>
      <c r="T249" s="236"/>
    </row>
    <row r="250" spans="2:20">
      <c r="B250" s="349"/>
      <c r="C250" s="349"/>
      <c r="D250" s="349"/>
      <c r="E250" s="236"/>
      <c r="F250" s="236"/>
      <c r="G250" s="236"/>
      <c r="H250" s="236"/>
      <c r="I250" s="236"/>
      <c r="J250" s="236"/>
      <c r="K250" s="349"/>
      <c r="L250" s="349"/>
      <c r="M250" s="349"/>
      <c r="N250" s="349"/>
      <c r="O250" s="236"/>
      <c r="P250" s="236"/>
      <c r="Q250" s="236"/>
      <c r="R250" s="236"/>
      <c r="S250" s="236"/>
      <c r="T250" s="236"/>
    </row>
    <row r="251" spans="2:20">
      <c r="B251" s="349"/>
      <c r="C251" s="349"/>
      <c r="D251" s="349"/>
      <c r="E251" s="236"/>
      <c r="F251" s="236"/>
      <c r="G251" s="236"/>
      <c r="H251" s="236"/>
      <c r="I251" s="236"/>
      <c r="J251" s="236"/>
      <c r="K251" s="349"/>
      <c r="L251" s="349"/>
      <c r="M251" s="349"/>
      <c r="N251" s="349"/>
      <c r="O251" s="236"/>
      <c r="P251" s="236"/>
      <c r="Q251" s="236"/>
      <c r="R251" s="236"/>
      <c r="S251" s="236"/>
      <c r="T251" s="236"/>
    </row>
    <row r="252" spans="2:20">
      <c r="B252" s="349"/>
      <c r="C252" s="349"/>
      <c r="D252" s="349"/>
      <c r="E252" s="236"/>
      <c r="F252" s="236"/>
      <c r="G252" s="236"/>
      <c r="H252" s="236"/>
      <c r="I252" s="236"/>
      <c r="J252" s="236"/>
      <c r="K252" s="349"/>
      <c r="L252" s="349"/>
      <c r="M252" s="349"/>
      <c r="N252" s="349"/>
      <c r="O252" s="236"/>
      <c r="P252" s="236"/>
      <c r="Q252" s="236"/>
      <c r="R252" s="236"/>
      <c r="S252" s="236"/>
      <c r="T252" s="236"/>
    </row>
    <row r="253" spans="2:20">
      <c r="B253" s="349"/>
      <c r="C253" s="349"/>
      <c r="D253" s="349"/>
      <c r="E253" s="236"/>
      <c r="F253" s="236"/>
      <c r="G253" s="236"/>
      <c r="H253" s="236"/>
      <c r="I253" s="236"/>
      <c r="J253" s="236"/>
      <c r="K253" s="349"/>
      <c r="L253" s="349"/>
      <c r="M253" s="349"/>
      <c r="N253" s="349"/>
      <c r="O253" s="236"/>
      <c r="P253" s="236"/>
      <c r="Q253" s="236"/>
      <c r="R253" s="236"/>
      <c r="S253" s="236"/>
      <c r="T253" s="236"/>
    </row>
    <row r="254" spans="2:20">
      <c r="B254" s="349"/>
      <c r="C254" s="349"/>
      <c r="D254" s="349"/>
      <c r="E254" s="236"/>
      <c r="F254" s="236"/>
      <c r="G254" s="236"/>
      <c r="H254" s="236"/>
      <c r="I254" s="236"/>
      <c r="J254" s="4"/>
      <c r="K254" s="349"/>
      <c r="L254" s="349"/>
      <c r="M254" s="349"/>
      <c r="N254" s="349"/>
      <c r="O254" s="236"/>
      <c r="P254" s="236"/>
      <c r="Q254" s="236"/>
      <c r="R254" s="236"/>
      <c r="S254" s="236"/>
      <c r="T254" s="4"/>
    </row>
    <row r="255" spans="2:20" ht="26.4">
      <c r="B255" s="312" t="s" ph="1">
        <v>391</v>
      </c>
      <c r="C255" s="281"/>
      <c r="D255" s="281"/>
      <c r="E255" s="290"/>
      <c r="F255" s="290"/>
      <c r="G255" s="290"/>
      <c r="H255" s="290"/>
      <c r="I255" s="290"/>
      <c r="J255" s="290"/>
      <c r="K255" s="312" ph="1"/>
      <c r="L255" s="312" ph="1"/>
      <c r="M255" s="281"/>
      <c r="N255" s="281"/>
      <c r="O255" s="290"/>
      <c r="P255" s="290"/>
      <c r="Q255" s="290"/>
      <c r="R255" s="290"/>
      <c r="S255" s="290"/>
      <c r="T255" s="290"/>
    </row>
    <row r="256" spans="2:20">
      <c r="B256" s="349"/>
      <c r="C256" s="349"/>
      <c r="D256" s="349"/>
      <c r="E256" s="236"/>
      <c r="F256" s="236"/>
      <c r="G256" s="236"/>
      <c r="H256" s="236"/>
      <c r="I256" s="236"/>
      <c r="J256" s="236"/>
      <c r="K256" s="349"/>
      <c r="L256" s="349"/>
      <c r="M256" s="349"/>
      <c r="N256" s="349"/>
      <c r="O256" s="236"/>
      <c r="P256" s="236"/>
      <c r="Q256" s="236"/>
      <c r="R256" s="236"/>
      <c r="S256" s="236"/>
      <c r="T256" s="236"/>
    </row>
    <row r="257" spans="2:20" ht="26.4">
      <c r="B257" s="349"/>
      <c r="C257" s="356" t="s">
        <v>4</v>
      </c>
      <c r="D257" s="356" t="s">
        <v>5</v>
      </c>
      <c r="E257" s="356" t="s">
        <v>6</v>
      </c>
      <c r="F257" s="356" t="s">
        <v>7</v>
      </c>
      <c r="G257" s="236"/>
      <c r="H257" s="236"/>
      <c r="I257" s="236"/>
      <c r="J257" s="236"/>
      <c r="K257" s="349"/>
      <c r="L257" s="349"/>
      <c r="M257" s="356" t="s">
        <v>4</v>
      </c>
      <c r="N257" s="356" t="s">
        <v>5</v>
      </c>
      <c r="O257" s="356" t="s">
        <v>6</v>
      </c>
      <c r="P257" s="356" t="s">
        <v>7</v>
      </c>
      <c r="Q257" s="236"/>
      <c r="R257" s="236"/>
      <c r="S257" s="236"/>
      <c r="T257" s="236"/>
    </row>
    <row r="258" spans="2:20">
      <c r="B258" s="349"/>
      <c r="C258" s="293">
        <f>VLOOKUP($C$5,グラフデータ!$BV$7:$CX$58,グラフデータ!CQ$1,FALSE)</f>
        <v>797309</v>
      </c>
      <c r="D258" s="293">
        <f>VLOOKUP($C$5,グラフデータ!$BV$7:$CX$58,グラフデータ!CR$1,FALSE)</f>
        <v>711888</v>
      </c>
      <c r="E258" s="293">
        <f>VLOOKUP($C$5,グラフデータ!$BV$7:$CX$58,グラフデータ!CS$1,FALSE)</f>
        <v>673852</v>
      </c>
      <c r="F258" s="293">
        <f>VLOOKUP($C$5,グラフデータ!$BV$7:$CX$58,グラフデータ!CT$1,FALSE)</f>
        <v>634466</v>
      </c>
      <c r="G258" s="236"/>
      <c r="H258" s="236"/>
      <c r="I258" s="236"/>
      <c r="J258" s="236"/>
      <c r="K258" s="349"/>
      <c r="L258" s="349"/>
      <c r="M258" s="293">
        <f>VLOOKUP($M$5,グラフデータ!$BV$7:$CX$58,グラフデータ!CQ$1,FALSE)</f>
        <v>172281</v>
      </c>
      <c r="N258" s="293">
        <f>VLOOKUP($M$5,グラフデータ!$BV$7:$CX$58,グラフデータ!CR$1,FALSE)</f>
        <v>156936</v>
      </c>
      <c r="O258" s="293">
        <f>VLOOKUP($M$5,グラフデータ!$BV$7:$CX$58,グラフデータ!CS$1,FALSE)</f>
        <v>146863</v>
      </c>
      <c r="P258" s="293">
        <f>VLOOKUP($M$5,グラフデータ!$BV$7:$CX$58,グラフデータ!CT$1,FALSE)</f>
        <v>135525</v>
      </c>
      <c r="Q258" s="236"/>
      <c r="R258" s="236"/>
      <c r="S258" s="236"/>
      <c r="T258" s="236"/>
    </row>
    <row r="259" spans="2:20">
      <c r="B259" s="349"/>
      <c r="C259" s="311"/>
      <c r="D259" s="311"/>
      <c r="E259" s="311"/>
      <c r="F259" s="311"/>
      <c r="G259" s="236"/>
      <c r="H259" s="236"/>
      <c r="I259" s="236"/>
      <c r="J259" s="236"/>
      <c r="K259" s="349"/>
      <c r="L259" s="349"/>
      <c r="M259" s="311"/>
      <c r="N259" s="311"/>
      <c r="O259" s="311"/>
      <c r="P259" s="311"/>
      <c r="Q259" s="236"/>
      <c r="R259" s="236"/>
      <c r="S259" s="236"/>
      <c r="T259" s="236"/>
    </row>
    <row r="260" spans="2:20">
      <c r="B260" s="236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</row>
    <row r="261" spans="2:20">
      <c r="B261" s="236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6"/>
      <c r="N261" s="236"/>
      <c r="O261" s="236"/>
      <c r="P261" s="236"/>
      <c r="Q261" s="236"/>
      <c r="R261" s="236"/>
      <c r="S261" s="236"/>
      <c r="T261" s="236"/>
    </row>
    <row r="262" spans="2:20">
      <c r="B262" s="236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</row>
    <row r="263" spans="2:20">
      <c r="B263" s="236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</row>
    <row r="264" spans="2:20">
      <c r="B264" s="236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</row>
    <row r="265" spans="2:20">
      <c r="B265" s="236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</row>
    <row r="266" spans="2:20">
      <c r="B266" s="349"/>
      <c r="C266" s="349"/>
      <c r="D266" s="349"/>
      <c r="E266" s="236"/>
      <c r="F266" s="236"/>
      <c r="G266" s="236"/>
      <c r="H266" s="236"/>
      <c r="I266" s="236"/>
      <c r="J266" s="236"/>
      <c r="K266" s="349"/>
      <c r="L266" s="349"/>
      <c r="M266" s="349"/>
      <c r="N266" s="349"/>
      <c r="O266" s="236"/>
      <c r="P266" s="236"/>
      <c r="Q266" s="236"/>
      <c r="R266" s="236"/>
      <c r="S266" s="236"/>
      <c r="T266" s="236"/>
    </row>
    <row r="267" spans="2:20">
      <c r="B267" s="349"/>
      <c r="C267" s="349"/>
      <c r="D267" s="349"/>
      <c r="E267" s="236"/>
      <c r="F267" s="236"/>
      <c r="G267" s="236"/>
      <c r="H267" s="236"/>
      <c r="I267" s="236"/>
      <c r="J267" s="236"/>
      <c r="K267" s="349"/>
      <c r="L267" s="349"/>
      <c r="M267" s="349"/>
      <c r="N267" s="349"/>
      <c r="O267" s="236"/>
      <c r="P267" s="236"/>
      <c r="Q267" s="236"/>
      <c r="R267" s="236"/>
      <c r="S267" s="236"/>
      <c r="T267" s="236"/>
    </row>
    <row r="268" spans="2:20">
      <c r="B268" s="349"/>
      <c r="C268" s="349"/>
      <c r="D268" s="349"/>
      <c r="E268" s="236"/>
      <c r="F268" s="236"/>
      <c r="G268" s="236"/>
      <c r="H268" s="236"/>
      <c r="I268" s="236"/>
      <c r="J268" s="236"/>
      <c r="K268" s="349"/>
      <c r="L268" s="349"/>
      <c r="M268" s="349"/>
      <c r="N268" s="349"/>
      <c r="O268" s="236"/>
      <c r="P268" s="236"/>
      <c r="Q268" s="236"/>
      <c r="R268" s="236"/>
      <c r="S268" s="236"/>
      <c r="T268" s="236"/>
    </row>
    <row r="269" spans="2:20">
      <c r="B269" s="349"/>
      <c r="C269" s="349"/>
      <c r="D269" s="349"/>
      <c r="E269" s="236"/>
      <c r="F269" s="236"/>
      <c r="G269" s="236"/>
      <c r="H269" s="236"/>
      <c r="I269" s="236"/>
      <c r="J269" s="236"/>
      <c r="K269" s="349"/>
      <c r="L269" s="349"/>
      <c r="M269" s="349"/>
      <c r="N269" s="349"/>
      <c r="O269" s="236"/>
      <c r="P269" s="236"/>
      <c r="Q269" s="236"/>
      <c r="R269" s="236"/>
      <c r="S269" s="236"/>
      <c r="T269" s="236"/>
    </row>
    <row r="270" spans="2:20">
      <c r="B270" s="236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</row>
    <row r="271" spans="2:20">
      <c r="B271" s="236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</row>
    <row r="272" spans="2:20" ht="26.4">
      <c r="B272" s="613" t="s" ph="1">
        <v>392</v>
      </c>
      <c r="C272" s="613"/>
      <c r="D272" s="613"/>
      <c r="E272" s="613"/>
      <c r="F272" s="613"/>
      <c r="G272" s="613"/>
      <c r="H272" s="613"/>
      <c r="I272" s="613"/>
      <c r="J272" s="613"/>
      <c r="K272" s="613" ph="1"/>
      <c r="L272" s="613" ph="1"/>
      <c r="M272" s="613"/>
      <c r="N272" s="613"/>
      <c r="O272" s="613"/>
      <c r="P272" s="613"/>
      <c r="Q272" s="613"/>
      <c r="R272" s="613"/>
      <c r="S272" s="613"/>
      <c r="T272" s="613"/>
    </row>
    <row r="273" spans="2:20">
      <c r="B273" s="236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</row>
    <row r="274" spans="2:20" ht="26.4">
      <c r="B274" s="349"/>
      <c r="C274" s="355" t="s">
        <v>4</v>
      </c>
      <c r="D274" s="355" t="s">
        <v>5</v>
      </c>
      <c r="E274" s="355" t="s">
        <v>6</v>
      </c>
      <c r="F274" s="355" t="s">
        <v>7</v>
      </c>
      <c r="G274" s="236"/>
      <c r="H274" s="236"/>
      <c r="I274" s="236"/>
      <c r="J274" s="236"/>
      <c r="K274" s="349"/>
      <c r="L274" s="349"/>
      <c r="M274" s="355" t="s">
        <v>4</v>
      </c>
      <c r="N274" s="355" t="s">
        <v>5</v>
      </c>
      <c r="O274" s="355" t="s">
        <v>6</v>
      </c>
      <c r="P274" s="355" t="s">
        <v>7</v>
      </c>
      <c r="Q274" s="236"/>
      <c r="R274" s="236"/>
      <c r="S274" s="236"/>
      <c r="T274" s="236"/>
    </row>
    <row r="275" spans="2:20">
      <c r="B275" s="349"/>
      <c r="C275" s="282">
        <f>VLOOKUP($C$5,グラフデータ!$BV$7:$CX$58,グラフデータ!CU$1,FALSE)</f>
        <v>22.005395649616396</v>
      </c>
      <c r="D275" s="282">
        <f>VLOOKUP($C$5,グラフデータ!$BV$7:$CX$58,グラフデータ!CV$1,FALSE)</f>
        <v>22.35017158121277</v>
      </c>
      <c r="E275" s="282">
        <f>VLOOKUP($C$5,グラフデータ!$BV$7:$CX$58,グラフデータ!CW$1,FALSE)</f>
        <v>19.282909263348202</v>
      </c>
      <c r="F275" s="282">
        <f>VLOOKUP($C$5,グラフデータ!$BV$7:$CX$58,グラフデータ!CX$1,FALSE)</f>
        <v>16.32573054939196</v>
      </c>
      <c r="G275" s="236"/>
      <c r="H275" s="236"/>
      <c r="I275" s="236"/>
      <c r="J275" s="236"/>
      <c r="K275" s="349"/>
      <c r="L275" s="349"/>
      <c r="M275" s="282">
        <f>VLOOKUP($M$5,グラフデータ!$BV$7:$CX$58,グラフデータ!CU$1,FALSE)</f>
        <v>21.060941136863612</v>
      </c>
      <c r="N275" s="282">
        <f>VLOOKUP($M$5,グラフデータ!$BV$7:$CX$58,グラフデータ!CV$1,FALSE)</f>
        <v>18.950762427277883</v>
      </c>
      <c r="O275" s="282">
        <f>VLOOKUP($M$5,グラフデータ!$BV$7:$CX$58,グラフデータ!CW$1,FALSE)</f>
        <v>14.29808708698469</v>
      </c>
      <c r="P275" s="282">
        <f>VLOOKUP($M$5,グラフデータ!$BV$7:$CX$58,グラフデータ!CX$1,FALSE)</f>
        <v>10.751384010953032</v>
      </c>
      <c r="Q275" s="236"/>
      <c r="R275" s="236"/>
      <c r="S275" s="236"/>
      <c r="T275" s="236"/>
    </row>
    <row r="276" spans="2:20">
      <c r="B276" s="349"/>
      <c r="C276" s="236"/>
      <c r="D276" s="236"/>
      <c r="E276" s="236"/>
      <c r="F276" s="236"/>
      <c r="G276" s="236"/>
      <c r="H276" s="236"/>
      <c r="I276" s="236"/>
      <c r="J276" s="236"/>
      <c r="K276" s="349"/>
      <c r="L276" s="349"/>
      <c r="M276" s="236"/>
      <c r="N276" s="236"/>
      <c r="O276" s="236"/>
      <c r="P276" s="236"/>
      <c r="Q276" s="236"/>
      <c r="R276" s="236"/>
      <c r="S276" s="236"/>
      <c r="T276" s="236"/>
    </row>
    <row r="277" spans="2:20">
      <c r="B277" s="349"/>
      <c r="C277" s="349"/>
      <c r="D277" s="349"/>
      <c r="E277" s="236"/>
      <c r="F277" s="236"/>
      <c r="G277" s="236"/>
      <c r="H277" s="236"/>
      <c r="I277" s="236"/>
      <c r="J277" s="236"/>
      <c r="K277" s="349"/>
      <c r="L277" s="349"/>
      <c r="M277" s="349"/>
      <c r="N277" s="349"/>
      <c r="O277" s="236"/>
      <c r="P277" s="236"/>
      <c r="Q277" s="236"/>
      <c r="R277" s="236"/>
      <c r="S277" s="236"/>
      <c r="T277" s="236"/>
    </row>
    <row r="278" spans="2:20">
      <c r="B278" s="349"/>
      <c r="C278" s="349"/>
      <c r="D278" s="349"/>
      <c r="E278" s="236"/>
      <c r="F278" s="236"/>
      <c r="G278" s="236"/>
      <c r="H278" s="236"/>
      <c r="I278" s="236"/>
      <c r="J278" s="236"/>
      <c r="K278" s="349"/>
      <c r="L278" s="349"/>
      <c r="M278" s="349"/>
      <c r="N278" s="349"/>
      <c r="O278" s="236"/>
      <c r="P278" s="236"/>
      <c r="Q278" s="236"/>
      <c r="R278" s="236"/>
      <c r="S278" s="236"/>
      <c r="T278" s="236"/>
    </row>
    <row r="279" spans="2:20">
      <c r="B279" s="349"/>
      <c r="C279" s="349"/>
      <c r="D279" s="349"/>
      <c r="E279" s="236"/>
      <c r="F279" s="236"/>
      <c r="G279" s="236"/>
      <c r="H279" s="236"/>
      <c r="I279" s="236"/>
      <c r="J279" s="236"/>
      <c r="K279" s="349"/>
      <c r="L279" s="349"/>
      <c r="M279" s="349"/>
      <c r="N279" s="349"/>
      <c r="O279" s="236"/>
      <c r="P279" s="236"/>
      <c r="Q279" s="236"/>
      <c r="R279" s="236"/>
      <c r="S279" s="236"/>
      <c r="T279" s="236"/>
    </row>
    <row r="280" spans="2:20">
      <c r="B280" s="349"/>
      <c r="C280" s="349"/>
      <c r="D280" s="349"/>
      <c r="E280" s="236"/>
      <c r="F280" s="236"/>
      <c r="G280" s="236"/>
      <c r="H280" s="236"/>
      <c r="I280" s="236"/>
      <c r="J280" s="236"/>
      <c r="K280" s="349"/>
      <c r="L280" s="349"/>
      <c r="M280" s="349"/>
      <c r="N280" s="349"/>
      <c r="O280" s="236"/>
      <c r="P280" s="236"/>
      <c r="Q280" s="236"/>
      <c r="R280" s="236"/>
      <c r="S280" s="236"/>
      <c r="T280" s="236"/>
    </row>
    <row r="281" spans="2:20">
      <c r="B281" s="349"/>
      <c r="C281" s="349"/>
      <c r="D281" s="349"/>
      <c r="E281" s="236"/>
      <c r="F281" s="236"/>
      <c r="G281" s="236"/>
      <c r="H281" s="236"/>
      <c r="I281" s="236"/>
      <c r="J281" s="236"/>
      <c r="K281" s="349"/>
      <c r="L281" s="349"/>
      <c r="M281" s="349"/>
      <c r="N281" s="349"/>
      <c r="O281" s="236"/>
      <c r="P281" s="236"/>
      <c r="Q281" s="236"/>
      <c r="R281" s="236"/>
      <c r="S281" s="236"/>
      <c r="T281" s="236"/>
    </row>
    <row r="282" spans="2:20">
      <c r="B282" s="349"/>
      <c r="C282" s="349"/>
      <c r="D282" s="349"/>
      <c r="E282" s="236"/>
      <c r="F282" s="236"/>
      <c r="G282" s="236"/>
      <c r="H282" s="236"/>
      <c r="I282" s="236"/>
      <c r="J282" s="236"/>
      <c r="K282" s="349"/>
      <c r="L282" s="349"/>
      <c r="M282" s="349"/>
      <c r="N282" s="349"/>
      <c r="O282" s="236"/>
      <c r="P282" s="236"/>
      <c r="Q282" s="236"/>
      <c r="R282" s="236"/>
      <c r="S282" s="236"/>
      <c r="T282" s="236"/>
    </row>
    <row r="283" spans="2:20">
      <c r="B283" s="349"/>
      <c r="C283" s="349"/>
      <c r="D283" s="349"/>
      <c r="E283" s="236"/>
      <c r="F283" s="236"/>
      <c r="G283" s="236"/>
      <c r="H283" s="236"/>
      <c r="I283" s="236"/>
      <c r="J283" s="236"/>
      <c r="K283" s="349"/>
      <c r="L283" s="349"/>
      <c r="M283" s="349"/>
      <c r="N283" s="349"/>
      <c r="O283" s="236"/>
      <c r="P283" s="236"/>
      <c r="Q283" s="236"/>
      <c r="R283" s="236"/>
      <c r="S283" s="236"/>
      <c r="T283" s="236"/>
    </row>
    <row r="284" spans="2:20">
      <c r="B284" s="349"/>
      <c r="C284" s="349"/>
      <c r="D284" s="349"/>
      <c r="E284" s="236"/>
      <c r="F284" s="236"/>
      <c r="G284" s="236"/>
      <c r="H284" s="236"/>
      <c r="I284" s="236"/>
      <c r="J284" s="236"/>
      <c r="K284" s="349"/>
      <c r="L284" s="349"/>
      <c r="M284" s="349"/>
      <c r="N284" s="349"/>
      <c r="O284" s="236"/>
      <c r="P284" s="236"/>
      <c r="Q284" s="236"/>
      <c r="R284" s="236"/>
      <c r="S284" s="236"/>
      <c r="T284" s="236"/>
    </row>
    <row r="285" spans="2:20">
      <c r="B285" s="349"/>
      <c r="C285" s="349"/>
      <c r="D285" s="349"/>
      <c r="E285" s="236"/>
      <c r="F285" s="236"/>
      <c r="G285" s="236"/>
      <c r="H285" s="236"/>
      <c r="I285" s="236"/>
      <c r="J285" s="236"/>
      <c r="K285" s="349"/>
      <c r="L285" s="349"/>
      <c r="M285" s="349"/>
      <c r="N285" s="349"/>
      <c r="O285" s="236"/>
      <c r="P285" s="236"/>
      <c r="Q285" s="236"/>
      <c r="R285" s="236"/>
      <c r="S285" s="236"/>
      <c r="T285" s="236"/>
    </row>
    <row r="286" spans="2:20">
      <c r="B286" s="349"/>
      <c r="C286" s="349"/>
      <c r="D286" s="349"/>
      <c r="E286" s="236"/>
      <c r="F286" s="236"/>
      <c r="G286" s="236"/>
      <c r="H286" s="236"/>
      <c r="I286" s="236"/>
      <c r="J286" s="236"/>
      <c r="K286" s="349"/>
      <c r="L286" s="349"/>
      <c r="M286" s="349"/>
      <c r="N286" s="349"/>
      <c r="O286" s="236"/>
      <c r="P286" s="236"/>
      <c r="Q286" s="236"/>
      <c r="R286" s="236"/>
      <c r="S286" s="236"/>
      <c r="T286" s="236"/>
    </row>
    <row r="287" spans="2:20">
      <c r="B287" s="349"/>
      <c r="C287" s="349"/>
      <c r="D287" s="349"/>
      <c r="E287" s="236"/>
      <c r="F287" s="236"/>
      <c r="G287" s="236"/>
      <c r="H287" s="236"/>
      <c r="I287" s="236"/>
      <c r="J287" s="236"/>
      <c r="K287" s="349"/>
      <c r="L287" s="349"/>
      <c r="M287" s="349"/>
      <c r="N287" s="349"/>
      <c r="O287" s="236"/>
      <c r="P287" s="236"/>
      <c r="Q287" s="236"/>
      <c r="R287" s="236"/>
      <c r="S287" s="236"/>
      <c r="T287" s="236"/>
    </row>
    <row r="289" spans="2:21" ht="26.4">
      <c r="B289" s="295" t="s" ph="1">
        <v>409</v>
      </c>
      <c r="C289" s="294" ph="1"/>
      <c r="D289" s="294" ph="1"/>
      <c r="E289" s="294" ph="1"/>
      <c r="F289" s="294" ph="1"/>
      <c r="G289" s="294" ph="1"/>
      <c r="H289" s="294" ph="1"/>
      <c r="I289" s="294" ph="1"/>
      <c r="J289" s="301"/>
      <c r="K289" s="295" ph="1"/>
      <c r="L289" s="295" ph="1"/>
      <c r="M289" s="294" ph="1"/>
      <c r="N289" s="294" ph="1"/>
      <c r="O289" s="294" ph="1"/>
      <c r="P289" s="294" ph="1"/>
      <c r="Q289" s="294" ph="1"/>
      <c r="R289" s="294" ph="1"/>
      <c r="S289" s="294" ph="1"/>
      <c r="T289" s="301"/>
      <c r="U289" ph="1"/>
    </row>
    <row r="290" spans="2:21">
      <c r="B290" s="236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6"/>
      <c r="N290" s="236"/>
      <c r="O290" s="236"/>
      <c r="P290" s="236"/>
      <c r="Q290" s="236"/>
      <c r="R290" s="236"/>
      <c r="S290" s="236"/>
      <c r="T290" s="236"/>
    </row>
    <row r="291" spans="2:21" ht="36">
      <c r="B291" s="236"/>
      <c r="C291" s="348" t="e">
        <f>#REF!</f>
        <v>#REF!</v>
      </c>
      <c r="D291" s="347" t="s">
        <v>393</v>
      </c>
      <c r="E291" s="347" t="s">
        <v>394</v>
      </c>
      <c r="F291" s="347" t="s">
        <v>395</v>
      </c>
      <c r="G291" s="347" t="s">
        <v>449</v>
      </c>
      <c r="H291" s="236"/>
      <c r="I291" s="236"/>
      <c r="J291" s="236"/>
      <c r="K291" s="236"/>
      <c r="L291" s="236"/>
      <c r="M291" s="365" t="e">
        <f>#REF!</f>
        <v>#REF!</v>
      </c>
      <c r="N291" s="347" t="s">
        <v>393</v>
      </c>
      <c r="O291" s="347" t="s">
        <v>394</v>
      </c>
      <c r="P291" s="347" t="s">
        <v>395</v>
      </c>
      <c r="Q291" s="347" t="s">
        <v>449</v>
      </c>
      <c r="R291" s="236"/>
      <c r="S291" s="236"/>
      <c r="T291" s="236"/>
    </row>
    <row r="292" spans="2:21">
      <c r="B292" s="236"/>
      <c r="C292" s="300" t="str">
        <f>IF($C$5="岐阜市","岐阜市（岐阜）",$C$5)</f>
        <v>岐阜県</v>
      </c>
      <c r="D292" s="296">
        <f>VLOOKUP($C292,グラフデータ!$CZ$7:$DL$59,グラフデータ!DB$1,FALSE)</f>
        <v>52.917400000000001</v>
      </c>
      <c r="E292" s="296">
        <f>VLOOKUP($C292,グラフデータ!$CZ$7:$DL$59,グラフデータ!DC$1,FALSE)</f>
        <v>56.547600000000003</v>
      </c>
      <c r="F292" s="296">
        <f>VLOOKUP($C292,グラフデータ!$CZ$7:$DL$59,グラフデータ!DD$1,FALSE)</f>
        <v>58.103499999999997</v>
      </c>
      <c r="G292" s="296">
        <f>VLOOKUP($C292,グラフデータ!$CZ$7:$DL$59,グラフデータ!DE$1,FALSE)</f>
        <v>55.389899999999997</v>
      </c>
      <c r="H292" s="236"/>
      <c r="I292" s="236"/>
      <c r="J292" s="236"/>
      <c r="K292" s="236"/>
      <c r="L292" s="236"/>
      <c r="M292" s="299" t="str">
        <f>IF($M$5="岐阜市","岐阜市（岐阜）",$M$5)</f>
        <v>岐阜市（岐阜）</v>
      </c>
      <c r="N292" s="296">
        <f>VLOOKUP($M292,グラフデータ!$CZ$7:$DL$59,グラフデータ!DB$1,FALSE)</f>
        <v>46.027900000000002</v>
      </c>
      <c r="O292" s="296">
        <f>VLOOKUP($M292,グラフデータ!$CZ$7:$DL$59,グラフデータ!DC$1,FALSE)</f>
        <v>50.475999999999999</v>
      </c>
      <c r="P292" s="296">
        <f>VLOOKUP($M292,グラフデータ!$CZ$7:$DL$59,グラフデータ!DD$1,FALSE)</f>
        <v>52.308999999999997</v>
      </c>
      <c r="Q292" s="296">
        <f>VLOOKUP($M292,グラフデータ!$CZ$7:$DL$59,グラフデータ!DE$1,FALSE)</f>
        <v>48.668900000000001</v>
      </c>
      <c r="R292" s="236"/>
      <c r="S292" s="236"/>
      <c r="T292" s="236"/>
    </row>
    <row r="293" spans="2:21">
      <c r="B293" s="236"/>
      <c r="C293" s="367" t="str">
        <f>IF($C$5="岐阜市","岐阜市（柳津）","")</f>
        <v/>
      </c>
      <c r="D293" s="368" t="e">
        <f>VLOOKUP($C293,グラフデータ!$CZ$7:$DL$59,グラフデータ!DB$1,FALSE)</f>
        <v>#N/A</v>
      </c>
      <c r="E293" s="368" t="e">
        <f>VLOOKUP($C293,グラフデータ!$CZ$7:$DL$59,グラフデータ!DC$1,FALSE)</f>
        <v>#N/A</v>
      </c>
      <c r="F293" s="368" t="e">
        <f>VLOOKUP($C293,グラフデータ!$CZ$7:$DL$59,グラフデータ!DD$1,FALSE)</f>
        <v>#N/A</v>
      </c>
      <c r="G293" s="368" t="e">
        <f>VLOOKUP($C293,グラフデータ!$CZ$7:$DL$59,グラフデータ!DE$1,FALSE)</f>
        <v>#N/A</v>
      </c>
      <c r="H293" s="236"/>
      <c r="I293" s="236"/>
      <c r="J293" s="236"/>
      <c r="K293" s="236"/>
      <c r="L293" s="236"/>
      <c r="M293" s="367" t="str">
        <f>IF($M$5="岐阜市","岐阜市（柳津）","")</f>
        <v>岐阜市（柳津）</v>
      </c>
      <c r="N293" s="368">
        <f>VLOOKUP($M293,グラフデータ!$CZ$7:$DL$59,グラフデータ!DB$1,FALSE)</f>
        <v>47.163699999999999</v>
      </c>
      <c r="O293" s="368">
        <f>VLOOKUP($M293,グラフデータ!$CZ$7:$DL$59,グラフデータ!DC$1,FALSE)</f>
        <v>49.688200000000002</v>
      </c>
      <c r="P293" s="368">
        <f>VLOOKUP($M293,グラフデータ!$CZ$7:$DL$59,グラフデータ!DD$1,FALSE)</f>
        <v>50.544899999999998</v>
      </c>
      <c r="Q293" s="368">
        <f>VLOOKUP($M293,グラフデータ!$CZ$7:$DL$59,グラフデータ!DE$1,FALSE)</f>
        <v>0</v>
      </c>
      <c r="R293" s="236"/>
      <c r="S293" s="236"/>
      <c r="T293" s="236"/>
    </row>
    <row r="294" spans="2:21">
      <c r="B294" s="236"/>
      <c r="C294" s="236"/>
      <c r="D294" s="474" t="str">
        <f>IF(D292="-","※地域別の投票率は公表されていません。","")</f>
        <v/>
      </c>
      <c r="E294" s="236"/>
      <c r="F294" s="236"/>
      <c r="G294" s="476" t="str">
        <f>IF(C5="岐阜市","第50回から岐阜市全域が一選挙区に統一されました。","")</f>
        <v/>
      </c>
      <c r="H294" s="236"/>
      <c r="I294" s="236"/>
      <c r="J294" s="236"/>
      <c r="K294" s="236"/>
      <c r="L294" s="236"/>
      <c r="M294" s="236"/>
      <c r="N294" s="475" t="str">
        <f>IF(N292="-","※地域別の投票率は公表されていません。","")</f>
        <v/>
      </c>
      <c r="O294" s="236"/>
      <c r="P294" s="236"/>
      <c r="Q294" s="476" t="str">
        <f>IF(M5="岐阜市","第50回から岐阜市全域が一選挙区に統一されました。","")</f>
        <v>第50回から岐阜市全域が一選挙区に統一されました。</v>
      </c>
      <c r="R294" s="236"/>
      <c r="S294" s="236"/>
      <c r="T294" s="236"/>
    </row>
    <row r="295" spans="2:21">
      <c r="B295" s="236"/>
      <c r="C295" s="302"/>
      <c r="D295" s="302"/>
      <c r="E295" s="302"/>
      <c r="F295" s="302"/>
      <c r="G295" s="302"/>
      <c r="H295" s="302"/>
      <c r="I295" s="236"/>
      <c r="J295" s="236"/>
      <c r="K295" s="236"/>
      <c r="L295" s="236"/>
      <c r="M295" s="302"/>
      <c r="N295" s="302"/>
      <c r="O295" s="302"/>
      <c r="P295" s="302"/>
      <c r="Q295" s="302"/>
      <c r="R295" s="302"/>
      <c r="S295" s="236"/>
      <c r="T295" s="236"/>
    </row>
    <row r="296" spans="2:21">
      <c r="B296" s="236"/>
      <c r="C296" s="302"/>
      <c r="D296" s="302"/>
      <c r="E296" s="302"/>
      <c r="F296" s="302"/>
      <c r="G296" s="302" t="str">
        <f>IF(C292="岐阜市（岐阜）",C292,"")</f>
        <v/>
      </c>
      <c r="H296" s="302"/>
      <c r="I296" s="236"/>
      <c r="J296" s="236"/>
      <c r="K296" s="236"/>
      <c r="L296" s="236"/>
      <c r="M296" s="302"/>
      <c r="N296" s="302"/>
      <c r="O296" s="302"/>
      <c r="P296" s="302"/>
      <c r="Q296" s="302" t="str">
        <f>IF(M292="岐阜市（岐阜）",M292,"")</f>
        <v>岐阜市（岐阜）</v>
      </c>
      <c r="R296" s="302"/>
      <c r="S296" s="236"/>
      <c r="T296" s="236"/>
    </row>
    <row r="297" spans="2:21">
      <c r="B297" s="236"/>
      <c r="C297" s="302"/>
      <c r="D297" s="302"/>
      <c r="E297" s="302"/>
      <c r="F297" s="302"/>
      <c r="G297" s="302" t="str">
        <f>IF(C293="岐阜市（柳津）",C293,"")</f>
        <v/>
      </c>
      <c r="H297" s="302"/>
      <c r="I297" s="236"/>
      <c r="J297" s="236"/>
      <c r="K297" s="236"/>
      <c r="L297" s="236"/>
      <c r="M297" s="302"/>
      <c r="N297" s="302"/>
      <c r="O297" s="302"/>
      <c r="P297" s="302"/>
      <c r="Q297" s="302" t="str">
        <f>IF(M293="岐阜市（柳津）",M293,"")</f>
        <v>岐阜市（柳津）</v>
      </c>
      <c r="R297" s="302"/>
      <c r="S297" s="236"/>
      <c r="T297" s="236"/>
    </row>
    <row r="298" spans="2:21">
      <c r="B298" s="236"/>
      <c r="C298" s="302"/>
      <c r="D298" s="302"/>
      <c r="E298" s="302"/>
      <c r="F298" s="302"/>
      <c r="G298" s="302"/>
      <c r="H298" s="302"/>
      <c r="I298" s="236"/>
      <c r="J298" s="236"/>
      <c r="K298" s="236"/>
      <c r="L298" s="236"/>
      <c r="M298" s="302"/>
      <c r="N298" s="302"/>
      <c r="O298" s="302"/>
      <c r="P298" s="302"/>
      <c r="Q298" s="302"/>
      <c r="R298" s="302"/>
      <c r="S298" s="236"/>
      <c r="T298" s="236"/>
    </row>
    <row r="299" spans="2:21">
      <c r="B299" s="236"/>
      <c r="C299" s="302"/>
      <c r="D299" s="302"/>
      <c r="E299" s="302"/>
      <c r="F299" s="302"/>
      <c r="G299" s="302"/>
      <c r="H299" s="302"/>
      <c r="I299" s="236"/>
      <c r="J299" s="236"/>
      <c r="K299" s="236"/>
      <c r="L299" s="236"/>
      <c r="M299" s="302"/>
      <c r="N299" s="302"/>
      <c r="O299" s="302"/>
      <c r="P299" s="302"/>
      <c r="Q299" s="302"/>
      <c r="R299" s="302"/>
      <c r="S299" s="236"/>
      <c r="T299" s="236"/>
    </row>
    <row r="300" spans="2:21">
      <c r="B300" s="236"/>
      <c r="C300" s="302"/>
      <c r="D300" s="302"/>
      <c r="E300" s="302"/>
      <c r="F300" s="302"/>
      <c r="G300" s="302"/>
      <c r="H300" s="302"/>
      <c r="I300" s="236"/>
      <c r="J300" s="236"/>
      <c r="K300" s="236"/>
      <c r="L300" s="236"/>
      <c r="M300" s="302"/>
      <c r="N300" s="302"/>
      <c r="O300" s="302"/>
      <c r="P300" s="302"/>
      <c r="Q300" s="302"/>
      <c r="R300" s="302"/>
      <c r="S300" s="236"/>
      <c r="T300" s="236"/>
    </row>
    <row r="301" spans="2:21">
      <c r="B301" s="236"/>
      <c r="C301" s="302"/>
      <c r="D301" s="302"/>
      <c r="E301" s="302"/>
      <c r="F301" s="302"/>
      <c r="G301" s="302"/>
      <c r="H301" s="302"/>
      <c r="I301" s="236"/>
      <c r="J301" s="236"/>
      <c r="K301" s="236"/>
      <c r="L301" s="236"/>
      <c r="M301" s="302"/>
      <c r="N301" s="302"/>
      <c r="O301" s="302"/>
      <c r="P301" s="302"/>
      <c r="Q301" s="302"/>
      <c r="R301" s="302"/>
      <c r="S301" s="236"/>
      <c r="T301" s="236"/>
    </row>
    <row r="302" spans="2:21">
      <c r="B302" s="236"/>
      <c r="C302" s="302"/>
      <c r="D302" s="302"/>
      <c r="E302" s="302"/>
      <c r="F302" s="302"/>
      <c r="G302" s="302"/>
      <c r="H302" s="302"/>
      <c r="I302" s="236"/>
      <c r="J302" s="236"/>
      <c r="K302" s="236"/>
      <c r="L302" s="236"/>
      <c r="M302" s="302"/>
      <c r="N302" s="302"/>
      <c r="O302" s="302"/>
      <c r="P302" s="302"/>
      <c r="Q302" s="302"/>
      <c r="R302" s="302"/>
      <c r="S302" s="236"/>
      <c r="T302" s="236"/>
    </row>
    <row r="303" spans="2:21">
      <c r="B303" s="236"/>
      <c r="C303" s="302"/>
      <c r="D303" s="302"/>
      <c r="E303" s="302"/>
      <c r="F303" s="302"/>
      <c r="G303" s="302"/>
      <c r="H303" s="302"/>
      <c r="I303" s="236"/>
      <c r="J303" s="236"/>
      <c r="K303" s="236"/>
      <c r="L303" s="236"/>
      <c r="M303" s="302"/>
      <c r="N303" s="302"/>
      <c r="O303" s="302"/>
      <c r="P303" s="302"/>
      <c r="Q303" s="302"/>
      <c r="R303" s="302"/>
      <c r="S303" s="236"/>
      <c r="T303" s="236"/>
    </row>
    <row r="304" spans="2:21">
      <c r="B304" s="236"/>
      <c r="C304" s="302"/>
      <c r="D304" s="302"/>
      <c r="E304" s="302"/>
      <c r="F304" s="302"/>
      <c r="G304" s="302"/>
      <c r="H304" s="302"/>
      <c r="I304" s="236"/>
      <c r="J304" s="236"/>
      <c r="K304" s="236"/>
      <c r="L304" s="236"/>
      <c r="M304" s="302"/>
      <c r="N304" s="302"/>
      <c r="O304" s="302"/>
      <c r="P304" s="302"/>
      <c r="Q304" s="302"/>
      <c r="R304" s="302"/>
      <c r="S304" s="236"/>
      <c r="T304" s="236"/>
    </row>
    <row r="305" spans="2:20">
      <c r="B305" s="236"/>
      <c r="C305" s="302"/>
      <c r="D305" s="302"/>
      <c r="E305" s="302"/>
      <c r="F305" s="302"/>
      <c r="G305" s="302"/>
      <c r="H305" s="302"/>
      <c r="I305" s="236"/>
      <c r="J305" s="236"/>
      <c r="K305" s="236"/>
      <c r="L305" s="236"/>
      <c r="M305" s="302"/>
      <c r="N305" s="302"/>
      <c r="O305" s="302"/>
      <c r="P305" s="302"/>
      <c r="Q305" s="302"/>
      <c r="R305" s="302"/>
      <c r="S305" s="236"/>
      <c r="T305" s="236"/>
    </row>
    <row r="306" spans="2:20">
      <c r="B306" s="236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6"/>
      <c r="N306" s="236"/>
      <c r="O306" s="236"/>
      <c r="P306" s="236"/>
      <c r="Q306" s="236"/>
      <c r="R306" s="236"/>
      <c r="S306" s="236"/>
      <c r="T306" s="236"/>
    </row>
    <row r="307" spans="2:20"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</row>
    <row r="308" spans="2:20">
      <c r="B308" s="236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</row>
    <row r="309" spans="2:20">
      <c r="B309" s="236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6"/>
      <c r="N309" s="236"/>
      <c r="O309" s="236"/>
      <c r="P309" s="236"/>
      <c r="Q309" s="236"/>
      <c r="R309" s="236"/>
      <c r="S309" s="236"/>
      <c r="T309" s="236"/>
    </row>
    <row r="310" spans="2:20">
      <c r="B310" s="236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</row>
    <row r="311" spans="2:20">
      <c r="B311" s="236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</row>
    <row r="312" spans="2:20">
      <c r="B312" s="236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</row>
    <row r="313" spans="2:20">
      <c r="B313" s="236"/>
      <c r="C313" s="236"/>
      <c r="D313" s="236"/>
      <c r="E313" s="236"/>
      <c r="F313" s="236"/>
      <c r="G313" s="236"/>
      <c r="H313" s="236"/>
      <c r="I313" s="297" t="str">
        <f>IF($C$5="岐阜市","岐阜市（岐阜）のグラフを表示しています。","")</f>
        <v/>
      </c>
      <c r="J313" s="236"/>
      <c r="K313" s="236"/>
      <c r="L313" s="236"/>
      <c r="M313" s="236"/>
      <c r="N313" s="236"/>
      <c r="O313" s="236"/>
      <c r="P313" s="236"/>
      <c r="Q313" s="236"/>
      <c r="R313" s="236"/>
      <c r="S313" s="297" t="str">
        <f>IF($M$5="岐阜市","岐阜市（岐阜）のグラフを表示しています。","")</f>
        <v>岐阜市（岐阜）のグラフを表示しています。</v>
      </c>
      <c r="T313" s="236"/>
    </row>
    <row r="314" spans="2:20">
      <c r="B314" s="236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</row>
    <row r="315" spans="2:20" ht="26.4">
      <c r="B315" s="295" t="s" ph="1">
        <v>450</v>
      </c>
      <c r="C315" s="294" ph="1"/>
      <c r="D315" s="294" ph="1"/>
      <c r="E315" s="294" ph="1"/>
      <c r="F315" s="294" ph="1"/>
      <c r="G315" s="304"/>
      <c r="H315" s="294" ph="1"/>
      <c r="I315" s="305"/>
      <c r="J315" s="301"/>
      <c r="K315" s="295" ph="1"/>
      <c r="L315" s="295" ph="1"/>
      <c r="M315" s="294" ph="1"/>
      <c r="N315" s="294" ph="1"/>
      <c r="O315" s="294" ph="1"/>
      <c r="P315" s="294" ph="1"/>
      <c r="Q315" s="304"/>
      <c r="R315" s="294" ph="1"/>
      <c r="S315" s="305"/>
      <c r="T315" s="301"/>
    </row>
    <row r="316" spans="2:20" ht="20.399999999999999">
      <c r="B316" s="236"/>
      <c r="C316" ph="1"/>
      <c r="D316" ph="1"/>
      <c r="E316" ph="1"/>
      <c r="F316" ph="1"/>
      <c r="G316" ph="1"/>
      <c r="H316" s="236"/>
      <c r="I316" s="236"/>
      <c r="J316" s="236"/>
      <c r="K316" s="236"/>
      <c r="L316" s="236"/>
      <c r="M316" ph="1"/>
      <c r="N316" ph="1"/>
      <c r="O316" ph="1"/>
      <c r="P316" ph="1"/>
      <c r="Q316" ph="1"/>
      <c r="R316" s="236"/>
      <c r="S316" s="236"/>
      <c r="T316" s="236"/>
    </row>
    <row r="317" spans="2:20" ht="24" customHeight="1">
      <c r="B317" s="236"/>
      <c r="C317" s="612" t="s">
        <v>425</v>
      </c>
      <c r="D317" s="612" t="s">
        <v>396</v>
      </c>
      <c r="E317" s="612" t="s">
        <v>426</v>
      </c>
      <c r="F317" s="612" t="s">
        <v>427</v>
      </c>
      <c r="G317" s="612" t="s">
        <v>398</v>
      </c>
      <c r="H317" s="612" t="s">
        <v>397</v>
      </c>
      <c r="I317" s="620" t="s">
        <v>428</v>
      </c>
      <c r="J317" s="236"/>
      <c r="K317" s="236"/>
      <c r="L317" s="236"/>
      <c r="M317" s="612" t="s">
        <v>425</v>
      </c>
      <c r="N317" s="612" t="s">
        <v>396</v>
      </c>
      <c r="O317" s="612" t="s">
        <v>426</v>
      </c>
      <c r="P317" s="612" t="s">
        <v>427</v>
      </c>
      <c r="Q317" s="612" t="s">
        <v>398</v>
      </c>
      <c r="R317" s="612" t="s">
        <v>397</v>
      </c>
      <c r="S317" s="620" t="s">
        <v>428</v>
      </c>
      <c r="T317" s="236"/>
    </row>
    <row r="318" spans="2:20">
      <c r="B318" s="236"/>
      <c r="C318" s="612"/>
      <c r="D318" s="612"/>
      <c r="E318" s="612"/>
      <c r="F318" s="612"/>
      <c r="G318" s="612"/>
      <c r="H318" s="612"/>
      <c r="I318" s="621"/>
      <c r="J318" s="236"/>
      <c r="K318" s="236"/>
      <c r="L318" s="236"/>
      <c r="M318" s="612"/>
      <c r="N318" s="612"/>
      <c r="O318" s="612"/>
      <c r="P318" s="612"/>
      <c r="Q318" s="612"/>
      <c r="R318" s="612"/>
      <c r="S318" s="621"/>
      <c r="T318" s="236"/>
    </row>
    <row r="319" spans="2:20">
      <c r="B319" s="236"/>
      <c r="C319" s="298">
        <f>VLOOKUP($C$292,グラフデータ!$CZ$7:$DL$59,グラフデータ!DF$1,FALSE)</f>
        <v>3217.7743399999999</v>
      </c>
      <c r="D319" s="298">
        <f>VLOOKUP($C$292,グラフデータ!$CZ$7:$DL$59,グラフデータ!DG$1,FALSE)</f>
        <v>1466.3947700000001</v>
      </c>
      <c r="E319" s="298">
        <f>VLOOKUP($C$292,グラフデータ!$CZ$7:$DL$59,グラフデータ!DH$1,FALSE)</f>
        <v>953.46249999999998</v>
      </c>
      <c r="F319" s="298">
        <f>VLOOKUP($C$292,グラフデータ!$CZ$7:$DL$59,グラフデータ!DI$1,FALSE)</f>
        <v>1137.0867000000001</v>
      </c>
      <c r="G319" s="298">
        <f>VLOOKUP($C$292,グラフデータ!$CZ$7:$DL$59,グラフデータ!DJ$1,FALSE)</f>
        <v>771.52949999999998</v>
      </c>
      <c r="H319" s="298">
        <f>VLOOKUP($C$292,グラフデータ!$CZ$7:$DL$59,グラフデータ!DK$1,FALSE)</f>
        <v>2132.3206100000002</v>
      </c>
      <c r="I319" s="298">
        <f>VLOOKUP($C$292,グラフデータ!$CZ$7:$DL$59,グラフデータ!DL$1,FALSE)</f>
        <v>9678.5684199999996</v>
      </c>
      <c r="J319" s="236"/>
      <c r="K319" s="236"/>
      <c r="L319" s="236"/>
      <c r="M319" s="298">
        <f>VLOOKUP($M$292,グラフデータ!$CZ$7:$DL$59,グラフデータ!DF$1,FALSE)</f>
        <v>723.48870999999997</v>
      </c>
      <c r="N319" s="298">
        <f>VLOOKUP($M$292,グラフデータ!$CZ$7:$DL$59,グラフデータ!DG$1,FALSE)</f>
        <v>160.75031999999999</v>
      </c>
      <c r="O319" s="298">
        <f>VLOOKUP($M$292,グラフデータ!$CZ$7:$DL$59,グラフデータ!DH$1,FALSE)</f>
        <v>154.83018999999999</v>
      </c>
      <c r="P319" s="298">
        <f>VLOOKUP($M$292,グラフデータ!$CZ$7:$DL$59,グラフデータ!DI$1,FALSE)</f>
        <v>187.24180999999999</v>
      </c>
      <c r="Q319" s="298">
        <f>VLOOKUP($M$292,グラフデータ!$CZ$7:$DL$59,グラフデータ!DJ$1,FALSE)</f>
        <v>126.65170000000001</v>
      </c>
      <c r="R319" s="298">
        <f>VLOOKUP($M$292,グラフデータ!$CZ$7:$DL$59,グラフデータ!DK$1,FALSE)</f>
        <v>460.54719999999998</v>
      </c>
      <c r="S319" s="298">
        <f>VLOOKUP($M$292,グラフデータ!$CZ$7:$DL$59,グラフデータ!DL$1,FALSE)</f>
        <v>1813.5099299999999</v>
      </c>
      <c r="T319" s="236"/>
    </row>
    <row r="320" spans="2:20">
      <c r="B320" s="236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</row>
    <row r="321" spans="2:21" ht="20.399999999999999">
      <c r="B321" s="236"/>
      <c r="C321" s="237" t="s" ph="1">
        <v>417</v>
      </c>
      <c r="D321" s="237" t="s" ph="1">
        <v>418</v>
      </c>
      <c r="E321" s="237" t="s" ph="1">
        <v>419</v>
      </c>
      <c r="F321" s="237" t="s" ph="1">
        <v>420</v>
      </c>
      <c r="G321" s="237" t="s" ph="1">
        <v>421</v>
      </c>
      <c r="H321" s="237" t="s" ph="1">
        <v>422</v>
      </c>
      <c r="I321" s="237" t="s" ph="1">
        <v>423</v>
      </c>
      <c r="J321" s="236"/>
      <c r="K321" s="236"/>
      <c r="L321" s="236"/>
      <c r="M321" s="237" t="s" ph="1">
        <v>417</v>
      </c>
      <c r="N321" s="237" t="s" ph="1">
        <v>418</v>
      </c>
      <c r="O321" s="237" t="s" ph="1">
        <v>419</v>
      </c>
      <c r="P321" s="237" t="s" ph="1">
        <v>420</v>
      </c>
      <c r="Q321" s="237" t="s" ph="1">
        <v>421</v>
      </c>
      <c r="R321" s="237" t="s" ph="1">
        <v>422</v>
      </c>
      <c r="S321" s="237" t="s" ph="1">
        <v>423</v>
      </c>
      <c r="T321" s="236"/>
      <c r="U321" ph="1"/>
    </row>
    <row r="322" spans="2:21">
      <c r="B322" s="236"/>
      <c r="C322" s="279">
        <f t="shared" ref="C322:H322" si="12">C319/$I$319</f>
        <v>0.33246387279245992</v>
      </c>
      <c r="D322" s="279">
        <f t="shared" si="12"/>
        <v>0.15150946982715036</v>
      </c>
      <c r="E322" s="279">
        <f t="shared" si="12"/>
        <v>9.8512761249870878E-2</v>
      </c>
      <c r="F322" s="279">
        <f t="shared" si="12"/>
        <v>0.11748500921379033</v>
      </c>
      <c r="G322" s="279">
        <f t="shared" si="12"/>
        <v>7.9715249871633392E-2</v>
      </c>
      <c r="H322" s="279">
        <f t="shared" si="12"/>
        <v>0.22031363704509518</v>
      </c>
      <c r="I322" s="279">
        <f>SUM(C322:H322)</f>
        <v>1</v>
      </c>
      <c r="J322" s="236"/>
      <c r="K322" s="236"/>
      <c r="L322" s="236"/>
      <c r="M322" s="279">
        <f t="shared" ref="M322:R322" si="13">M319/$S$319</f>
        <v>0.39894389219032289</v>
      </c>
      <c r="N322" s="279">
        <f t="shared" si="13"/>
        <v>8.8640441025872957E-2</v>
      </c>
      <c r="O322" s="279">
        <f t="shared" si="13"/>
        <v>8.5375981371108342E-2</v>
      </c>
      <c r="P322" s="279">
        <f t="shared" si="13"/>
        <v>0.10324829597155831</v>
      </c>
      <c r="Q322" s="279">
        <f t="shared" si="13"/>
        <v>6.9837886137188124E-2</v>
      </c>
      <c r="R322" s="279">
        <f t="shared" si="13"/>
        <v>0.25395350330394939</v>
      </c>
      <c r="S322" s="279">
        <f>SUM(M322:R322)</f>
        <v>1</v>
      </c>
      <c r="T322" s="236"/>
    </row>
    <row r="323" spans="2:21">
      <c r="B323" s="236"/>
      <c r="C323" s="236"/>
      <c r="D323" s="236"/>
      <c r="E323" s="236"/>
      <c r="F323" s="236"/>
      <c r="G323" s="236"/>
      <c r="H323" s="236"/>
      <c r="I323" s="303" t="s">
        <v>327</v>
      </c>
      <c r="J323" s="303"/>
      <c r="K323" s="236"/>
      <c r="L323" s="236"/>
      <c r="M323" s="236"/>
      <c r="N323" s="236"/>
      <c r="O323" s="236"/>
      <c r="P323" s="236"/>
      <c r="Q323" s="236"/>
      <c r="R323" s="236"/>
      <c r="S323" s="303" t="s">
        <v>327</v>
      </c>
      <c r="T323" s="303"/>
    </row>
    <row r="324" spans="2:21"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</row>
    <row r="325" spans="2:21"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</row>
    <row r="326" spans="2:21"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</row>
    <row r="327" spans="2:21"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</row>
    <row r="328" spans="2:21"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</row>
    <row r="329" spans="2:21"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</row>
    <row r="330" spans="2:21"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</row>
    <row r="331" spans="2:21"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</row>
    <row r="332" spans="2:21"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</row>
    <row r="333" spans="2:21"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</row>
    <row r="334" spans="2:21">
      <c r="B334" s="236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</row>
    <row r="335" spans="2:21">
      <c r="B335" s="236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</row>
    <row r="336" spans="2:21">
      <c r="B336" s="236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</row>
    <row r="337" spans="2:20">
      <c r="B337" s="236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</row>
    <row r="338" spans="2:20">
      <c r="B338" s="236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</row>
  </sheetData>
  <sheetProtection algorithmName="SHA-512" hashValue="KgiMaxWKdPIkDmp9q8HgY9A/2lWXrO8KbKTm5w1NtdE+f50FMhOz3yU8plYgoiABgu6IKHhf4TM/UQAMK9IZfg==" saltValue="mrFJedgKbu8Z1Ngl8xxlLQ==" spinCount="100000" sheet="1" formatCells="0" formatColumns="0" formatRows="0" insertColumns="0" insertRows="0" insertHyperlinks="0" deleteColumns="0" deleteRows="0" sort="0"/>
  <protectedRanges>
    <protectedRange sqref="C5:E5 M5:O5" name="範囲1"/>
  </protectedRanges>
  <mergeCells count="48">
    <mergeCell ref="R317:R318"/>
    <mergeCell ref="K117:T118"/>
    <mergeCell ref="R123:T123"/>
    <mergeCell ref="K137:T138"/>
    <mergeCell ref="R140:T140"/>
    <mergeCell ref="R141:T141"/>
    <mergeCell ref="M37:N37"/>
    <mergeCell ref="C216:D216"/>
    <mergeCell ref="C217:D217"/>
    <mergeCell ref="C218:D218"/>
    <mergeCell ref="M317:M318"/>
    <mergeCell ref="N317:N318"/>
    <mergeCell ref="K272:T272"/>
    <mergeCell ref="H317:H318"/>
    <mergeCell ref="I317:I318"/>
    <mergeCell ref="S317:S318"/>
    <mergeCell ref="M217:N217"/>
    <mergeCell ref="M218:N218"/>
    <mergeCell ref="M216:N216"/>
    <mergeCell ref="O317:O318"/>
    <mergeCell ref="P317:P318"/>
    <mergeCell ref="Q317:Q318"/>
    <mergeCell ref="M38:N38"/>
    <mergeCell ref="C317:C318"/>
    <mergeCell ref="D317:D318"/>
    <mergeCell ref="E317:E318"/>
    <mergeCell ref="F317:F318"/>
    <mergeCell ref="G317:G318"/>
    <mergeCell ref="B272:J272"/>
    <mergeCell ref="B117:J118"/>
    <mergeCell ref="H123:J123"/>
    <mergeCell ref="B137:J138"/>
    <mergeCell ref="H140:J140"/>
    <mergeCell ref="H141:J141"/>
    <mergeCell ref="C37:D37"/>
    <mergeCell ref="C38:D38"/>
    <mergeCell ref="C32:D32"/>
    <mergeCell ref="C33:D33"/>
    <mergeCell ref="C34:D34"/>
    <mergeCell ref="C5:E5"/>
    <mergeCell ref="M5:O5"/>
    <mergeCell ref="C4:E4"/>
    <mergeCell ref="M4:O4"/>
    <mergeCell ref="C36:D36"/>
    <mergeCell ref="M32:N32"/>
    <mergeCell ref="M33:N33"/>
    <mergeCell ref="M34:N34"/>
    <mergeCell ref="M36:N36"/>
  </mergeCells>
  <phoneticPr fontId="2"/>
  <conditionalFormatting sqref="E33:H33 C10 D57:D58">
    <cfRule type="expression" dxfId="3" priority="11">
      <formula>$C$5="中津川市"</formula>
    </cfRule>
  </conditionalFormatting>
  <conditionalFormatting sqref="C293:G293">
    <cfRule type="expression" dxfId="2" priority="14">
      <formula>$C$5="岐阜市"</formula>
    </cfRule>
  </conditionalFormatting>
  <conditionalFormatting sqref="M10 O33:R33 N57:N58">
    <cfRule type="expression" dxfId="1" priority="15">
      <formula>$M$5="中津川市"</formula>
    </cfRule>
  </conditionalFormatting>
  <conditionalFormatting sqref="M293:Q293">
    <cfRule type="expression" dxfId="0" priority="18">
      <formula>$M$5="岐阜市"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6" manualBreakCount="6">
    <brk id="53" max="16383" man="1"/>
    <brk id="98" max="16383" man="1"/>
    <brk id="146" max="16383" man="1"/>
    <brk id="192" max="16383" man="1"/>
    <brk id="238" max="19" man="1"/>
    <brk id="288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グラフデータ!$B$7:$B$58</xm:f>
          </x14:formula1>
          <xm:sqref>M5:O5 C5:E5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グラフデータ</vt:lpstr>
      <vt:lpstr>円グラフ</vt:lpstr>
      <vt:lpstr>比べてみよう</vt:lpstr>
      <vt:lpstr>比べてみよう!Print_Area</vt:lpstr>
      <vt:lpstr>比べてみよう!Print_Titles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2025-08-04T06:29:32Z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2024-08-22T07:55:31Z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83d0ae1c-3bb3-41e0-a992-51c46d1ee390</vt:lpwstr>
  </property>
  <property fmtid="{D5CDD505-2E9C-101B-9397-08002B2CF9AE}" pid="8" name="MSIP_Label_defa4170-0d19-0005-0004-bc88714345d2_ContentBits">
    <vt:lpwstr>0</vt:lpwstr>
  </property>
</Properties>
</file>