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defaultThemeVersion="124226"/>
  <mc:AlternateContent xmlns:mc="http://schemas.openxmlformats.org/markup-compatibility/2006">
    <mc:Choice Requires="x15">
      <x15ac:absPath xmlns:x15ac="http://schemas.microsoft.com/office/spreadsheetml/2010/11/ac" url="C:\Users\p44720\Box\11226_10_庁内用\05 施設整備係\◆R7年度_施設整備係\75_障害福祉分野における介護テクノロジー等導入支援事業\R7\01国庫補助手続き\01_事業者あて募集通知\"/>
    </mc:Choice>
  </mc:AlternateContent>
  <xr:revisionPtr revIDLastSave="0" documentId="13_ncr:1_{8A843048-6C24-47B1-BCE1-D3D1A3A974E1}" xr6:coauthVersionLast="47" xr6:coauthVersionMax="47" xr10:uidLastSave="{00000000-0000-0000-0000-000000000000}"/>
  <bookViews>
    <workbookView xWindow="-108" yWindow="-108" windowWidth="23256" windowHeight="12720" tabRatio="911" firstSheet="1" activeTab="1" xr2:uid="{00000000-000D-0000-FFFF-FFFF00000000}"/>
  </bookViews>
  <sheets>
    <sheet name="Sheet1" sheetId="145" state="hidden" r:id="rId1"/>
    <sheet name="様式３-１　パッケージ型導入支援　総表" sheetId="223" r:id="rId2"/>
    <sheet name="様式３-2　パッケージ型導入支援 事業計画 " sheetId="219" r:id="rId3"/>
    <sheet name="様式３-３　パッケージ型導入支援 積算内訳" sheetId="220" r:id="rId4"/>
  </sheets>
  <definedNames>
    <definedName name="_Order1" hidden="1">255</definedName>
    <definedName name="_Order2" hidden="1">255</definedName>
    <definedName name="_xlnm.Print_Area" localSheetId="1">'様式３-１　パッケージ型導入支援　総表'!$A$1:$X$76</definedName>
    <definedName name="_xlnm.Print_Area" localSheetId="2">'様式３-2　パッケージ型導入支援 事業計画 '!$A$1:$N$108</definedName>
    <definedName name="_xlnm.Print_Area" localSheetId="3">'様式３-３　パッケージ型導入支援 積算内訳'!$A$1:$W$60</definedName>
    <definedName name="グループホーム" localSheetId="1">'様式３-１　パッケージ型導入支援　総表'!$E$49:$E$55</definedName>
    <definedName name="グループホーム">#REF!</definedName>
    <definedName name="居宅介護" localSheetId="1">'様式３-１　パッケージ型導入支援　総表'!$F$49:$F$54</definedName>
    <definedName name="居宅介護">#REF!</definedName>
    <definedName name="重度障害者等包括支援" localSheetId="1">'様式３-１　パッケージ型導入支援　総表'!$N$49:$N$54</definedName>
    <definedName name="重度障害者等包括支援">#REF!</definedName>
    <definedName name="重度訪問介護" localSheetId="1">'様式３-１　パッケージ型導入支援　総表'!$L$49:$L$54</definedName>
    <definedName name="重度訪問介護">#REF!</definedName>
    <definedName name="障害児入所施設" localSheetId="1">'様式３-１　パッケージ型導入支援　総表'!$O$49:$O$54</definedName>
    <definedName name="障害児入所施設">#REF!</definedName>
    <definedName name="障害者支援施設" localSheetId="1">'様式３-１　パッケージ型導入支援　総表'!$D$49:$D$55</definedName>
    <definedName name="障害者支援施設">#REF!</definedName>
    <definedName name="短期入所" localSheetId="1">'様式３-１　パッケージ型導入支援　総表'!$M$49:$M$54</definedName>
    <definedName name="短期入所">#REF!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 i="223" l="1"/>
  <c r="S7" i="223" s="1"/>
  <c r="R8" i="223"/>
  <c r="S8" i="223" s="1"/>
  <c r="R9" i="223"/>
  <c r="S9" i="223" s="1"/>
  <c r="R10" i="223"/>
  <c r="S10" i="223" s="1"/>
  <c r="R11" i="223"/>
  <c r="S11" i="223" s="1"/>
  <c r="R12" i="223"/>
  <c r="R13" i="223"/>
  <c r="S13" i="223" s="1"/>
  <c r="R14" i="223"/>
  <c r="S14" i="223" s="1"/>
  <c r="R15" i="223"/>
  <c r="S15" i="223" s="1"/>
  <c r="R16" i="223"/>
  <c r="S16" i="223" s="1"/>
  <c r="R17" i="223"/>
  <c r="S17" i="223" s="1"/>
  <c r="R18" i="223"/>
  <c r="S18" i="223" s="1"/>
  <c r="R19" i="223"/>
  <c r="S19" i="223" s="1"/>
  <c r="R20" i="223"/>
  <c r="R21" i="223"/>
  <c r="S21" i="223" s="1"/>
  <c r="R22" i="223"/>
  <c r="S22" i="223" s="1"/>
  <c r="R23" i="223"/>
  <c r="S23" i="223" s="1"/>
  <c r="R24" i="223"/>
  <c r="S24" i="223" s="1"/>
  <c r="R25" i="223"/>
  <c r="S25" i="223" s="1"/>
  <c r="R26" i="223"/>
  <c r="S26" i="223" s="1"/>
  <c r="R27" i="223"/>
  <c r="S27" i="223" s="1"/>
  <c r="R28" i="223"/>
  <c r="R29" i="223"/>
  <c r="S29" i="223" s="1"/>
  <c r="R30" i="223"/>
  <c r="S30" i="223" s="1"/>
  <c r="R6" i="223"/>
  <c r="S6" i="223" s="1"/>
  <c r="S12" i="223"/>
  <c r="S20" i="223"/>
  <c r="S28" i="223"/>
  <c r="U31" i="223"/>
  <c r="AA30" i="223"/>
  <c r="Z30" i="223"/>
  <c r="F30" i="223"/>
  <c r="AA29" i="223"/>
  <c r="Z29" i="223"/>
  <c r="F29" i="223"/>
  <c r="AA28" i="223"/>
  <c r="Z28" i="223"/>
  <c r="F28" i="223"/>
  <c r="AA27" i="223"/>
  <c r="Z27" i="223"/>
  <c r="F27" i="223"/>
  <c r="AA26" i="223"/>
  <c r="Z26" i="223"/>
  <c r="F26" i="223"/>
  <c r="AA25" i="223"/>
  <c r="Z25" i="223"/>
  <c r="F25" i="223"/>
  <c r="AA24" i="223"/>
  <c r="Z24" i="223"/>
  <c r="F24" i="223"/>
  <c r="AA23" i="223"/>
  <c r="Z23" i="223"/>
  <c r="F23" i="223"/>
  <c r="AA22" i="223"/>
  <c r="Z22" i="223"/>
  <c r="F22" i="223"/>
  <c r="AA21" i="223"/>
  <c r="Z21" i="223"/>
  <c r="F21" i="223"/>
  <c r="AA20" i="223"/>
  <c r="Z20" i="223"/>
  <c r="F20" i="223"/>
  <c r="AA19" i="223"/>
  <c r="Z19" i="223"/>
  <c r="F19" i="223"/>
  <c r="AA18" i="223"/>
  <c r="Z18" i="223"/>
  <c r="F18" i="223"/>
  <c r="AA17" i="223"/>
  <c r="Z17" i="223"/>
  <c r="F17" i="223"/>
  <c r="AA16" i="223"/>
  <c r="Z16" i="223"/>
  <c r="F16" i="223"/>
  <c r="AA15" i="223"/>
  <c r="Z15" i="223"/>
  <c r="F15" i="223"/>
  <c r="AA14" i="223"/>
  <c r="Z14" i="223"/>
  <c r="F14" i="223"/>
  <c r="AA13" i="223"/>
  <c r="Z13" i="223"/>
  <c r="F13" i="223"/>
  <c r="AA12" i="223"/>
  <c r="Z12" i="223"/>
  <c r="F12" i="223"/>
  <c r="AA11" i="223"/>
  <c r="Z11" i="223"/>
  <c r="F11" i="223"/>
  <c r="AA10" i="223"/>
  <c r="Z10" i="223"/>
  <c r="F10" i="223"/>
  <c r="AA9" i="223"/>
  <c r="Z9" i="223"/>
  <c r="F9" i="223"/>
  <c r="AA8" i="223"/>
  <c r="Z8" i="223"/>
  <c r="F8" i="223"/>
  <c r="AA7" i="223"/>
  <c r="Z7" i="223"/>
  <c r="F7" i="223"/>
  <c r="AA6" i="223"/>
  <c r="Z6" i="223"/>
  <c r="F6" i="223"/>
  <c r="AB14" i="223" l="1"/>
  <c r="AB6" i="223"/>
  <c r="AB27" i="223"/>
  <c r="AB12" i="223"/>
  <c r="AB20" i="223"/>
  <c r="AB23" i="223"/>
  <c r="T7" i="223"/>
  <c r="V7" i="223" s="1"/>
  <c r="W7" i="223" s="1"/>
  <c r="T12" i="223"/>
  <c r="V12" i="223" s="1"/>
  <c r="W12" i="223" s="1"/>
  <c r="AB13" i="223"/>
  <c r="T9" i="223"/>
  <c r="V9" i="223" s="1"/>
  <c r="W9" i="223" s="1"/>
  <c r="AB10" i="223"/>
  <c r="T17" i="223"/>
  <c r="V17" i="223" s="1"/>
  <c r="W17" i="223" s="1"/>
  <c r="T25" i="223"/>
  <c r="V25" i="223" s="1"/>
  <c r="W25" i="223" s="1"/>
  <c r="AB29" i="223"/>
  <c r="AB7" i="223"/>
  <c r="T14" i="223"/>
  <c r="V14" i="223" s="1"/>
  <c r="W14" i="223" s="1"/>
  <c r="AB15" i="223"/>
  <c r="T22" i="223"/>
  <c r="V22" i="223" s="1"/>
  <c r="W22" i="223" s="1"/>
  <c r="T11" i="223"/>
  <c r="V11" i="223" s="1"/>
  <c r="W11" i="223" s="1"/>
  <c r="T19" i="223"/>
  <c r="V19" i="223" s="1"/>
  <c r="W19" i="223" s="1"/>
  <c r="T27" i="223"/>
  <c r="V27" i="223" s="1"/>
  <c r="W27" i="223" s="1"/>
  <c r="T8" i="223"/>
  <c r="V8" i="223" s="1"/>
  <c r="W8" i="223" s="1"/>
  <c r="AB9" i="223"/>
  <c r="T16" i="223"/>
  <c r="V16" i="223" s="1"/>
  <c r="W16" i="223" s="1"/>
  <c r="AB17" i="223"/>
  <c r="T24" i="223"/>
  <c r="V24" i="223" s="1"/>
  <c r="W24" i="223" s="1"/>
  <c r="T13" i="223"/>
  <c r="V13" i="223" s="1"/>
  <c r="W13" i="223" s="1"/>
  <c r="T21" i="223"/>
  <c r="V21" i="223" s="1"/>
  <c r="W21" i="223" s="1"/>
  <c r="T29" i="223"/>
  <c r="V29" i="223" s="1"/>
  <c r="W29" i="223" s="1"/>
  <c r="AB30" i="223"/>
  <c r="T10" i="223"/>
  <c r="V10" i="223" s="1"/>
  <c r="W10" i="223" s="1"/>
  <c r="AB11" i="223"/>
  <c r="T18" i="223"/>
  <c r="V18" i="223" s="1"/>
  <c r="W18" i="223" s="1"/>
  <c r="T26" i="223"/>
  <c r="V26" i="223" s="1"/>
  <c r="W26" i="223" s="1"/>
  <c r="T20" i="223"/>
  <c r="V20" i="223" s="1"/>
  <c r="W20" i="223" s="1"/>
  <c r="AB8" i="223"/>
  <c r="T15" i="223"/>
  <c r="V15" i="223" s="1"/>
  <c r="W15" i="223" s="1"/>
  <c r="AB16" i="223"/>
  <c r="T23" i="223"/>
  <c r="V23" i="223" s="1"/>
  <c r="W23" i="223" s="1"/>
  <c r="AB21" i="223"/>
  <c r="AB25" i="223"/>
  <c r="AB28" i="223"/>
  <c r="AB24" i="223"/>
  <c r="T30" i="223"/>
  <c r="V30" i="223" s="1"/>
  <c r="W30" i="223" s="1"/>
  <c r="T28" i="223"/>
  <c r="V28" i="223" s="1"/>
  <c r="W28" i="223" s="1"/>
  <c r="AB19" i="223"/>
  <c r="B3" i="223" s="1"/>
  <c r="AB18" i="223"/>
  <c r="AB22" i="223"/>
  <c r="AB26" i="223"/>
  <c r="T6" i="223"/>
  <c r="F91" i="219"/>
  <c r="L91" i="219" s="1"/>
  <c r="F92" i="219"/>
  <c r="L92" i="219" s="1"/>
  <c r="F75" i="219"/>
  <c r="L75" i="219" s="1"/>
  <c r="F76" i="219"/>
  <c r="L76" i="219" s="1"/>
  <c r="S31" i="223" l="1"/>
  <c r="V6" i="223"/>
  <c r="T31" i="223"/>
  <c r="K91" i="219"/>
  <c r="K92" i="219"/>
  <c r="K75" i="219"/>
  <c r="K76" i="219"/>
  <c r="W6" i="223" l="1"/>
  <c r="W31" i="223" s="1"/>
  <c r="W33" i="223" s="1"/>
  <c r="W34" i="223" s="1"/>
  <c r="V31" i="223"/>
  <c r="B43" i="220"/>
  <c r="S39" i="220"/>
  <c r="P38" i="220"/>
  <c r="P37" i="220"/>
  <c r="P36" i="220"/>
  <c r="P35" i="220"/>
  <c r="P34" i="220"/>
  <c r="P33" i="220"/>
  <c r="P32" i="220"/>
  <c r="P31" i="220"/>
  <c r="P30" i="220"/>
  <c r="P29" i="220"/>
  <c r="P22" i="220"/>
  <c r="P23" i="220"/>
  <c r="P24" i="220"/>
  <c r="P25" i="220"/>
  <c r="S26" i="220"/>
  <c r="P21" i="220"/>
  <c r="J96" i="219"/>
  <c r="E96" i="219"/>
  <c r="F95" i="219"/>
  <c r="L95" i="219" s="1"/>
  <c r="F94" i="219"/>
  <c r="L94" i="219" s="1"/>
  <c r="F93" i="219"/>
  <c r="L93" i="219" s="1"/>
  <c r="F90" i="219"/>
  <c r="K90" i="219" s="1"/>
  <c r="F89" i="219"/>
  <c r="K89" i="219" s="1"/>
  <c r="F88" i="219"/>
  <c r="K88" i="219" s="1"/>
  <c r="F87" i="219"/>
  <c r="L87" i="219" s="1"/>
  <c r="F86" i="219"/>
  <c r="L86" i="219" s="1"/>
  <c r="F85" i="219"/>
  <c r="L85" i="219" s="1"/>
  <c r="L96" i="219" s="1"/>
  <c r="J80" i="219"/>
  <c r="E80" i="219"/>
  <c r="F79" i="219"/>
  <c r="K79" i="219" s="1"/>
  <c r="F78" i="219"/>
  <c r="L78" i="219" s="1"/>
  <c r="F77" i="219"/>
  <c r="L77" i="219" s="1"/>
  <c r="F74" i="219"/>
  <c r="K74" i="219" s="1"/>
  <c r="F73" i="219"/>
  <c r="L73" i="219" s="1"/>
  <c r="F72" i="219"/>
  <c r="L72" i="219" s="1"/>
  <c r="F71" i="219"/>
  <c r="L71" i="219" s="1"/>
  <c r="F70" i="219"/>
  <c r="L70" i="219" s="1"/>
  <c r="F69" i="219"/>
  <c r="E17" i="220" l="1"/>
  <c r="P39" i="220"/>
  <c r="P26" i="220"/>
  <c r="L79" i="219"/>
  <c r="L88" i="219"/>
  <c r="F80" i="219"/>
  <c r="K72" i="219"/>
  <c r="K93" i="219"/>
  <c r="L89" i="219"/>
  <c r="K73" i="219"/>
  <c r="L69" i="219"/>
  <c r="L80" i="219" s="1"/>
  <c r="F96" i="219"/>
  <c r="K78" i="219"/>
  <c r="K69" i="219"/>
  <c r="L74" i="219"/>
  <c r="K85" i="219"/>
  <c r="L90" i="219"/>
  <c r="K95" i="219"/>
  <c r="K77" i="219"/>
  <c r="K70" i="219"/>
  <c r="K86" i="219"/>
  <c r="K94" i="219"/>
  <c r="K71" i="219"/>
  <c r="K87" i="219"/>
  <c r="C17" i="220" l="1"/>
  <c r="E13" i="220" s="1"/>
  <c r="K80" i="219"/>
  <c r="K96" i="219"/>
  <c r="L99" i="219" l="1"/>
</calcChain>
</file>

<file path=xl/sharedStrings.xml><?xml version="1.0" encoding="utf-8"?>
<sst xmlns="http://schemas.openxmlformats.org/spreadsheetml/2006/main" count="238" uniqueCount="166">
  <si>
    <t>　</t>
    <phoneticPr fontId="12"/>
  </si>
  <si>
    <t>（単位：円）</t>
    <rPh sb="1" eb="3">
      <t>タンイ</t>
    </rPh>
    <rPh sb="4" eb="5">
      <t>エン</t>
    </rPh>
    <phoneticPr fontId="12"/>
  </si>
  <si>
    <t>自治体名</t>
    <rPh sb="0" eb="3">
      <t>ジチタイ</t>
    </rPh>
    <rPh sb="3" eb="4">
      <t>メイ</t>
    </rPh>
    <phoneticPr fontId="12"/>
  </si>
  <si>
    <t>優先順位</t>
    <rPh sb="0" eb="2">
      <t>ユウセン</t>
    </rPh>
    <rPh sb="2" eb="4">
      <t>ジュンイ</t>
    </rPh>
    <phoneticPr fontId="12"/>
  </si>
  <si>
    <t>施設・事業所種別</t>
    <rPh sb="0" eb="2">
      <t>シセツ</t>
    </rPh>
    <rPh sb="3" eb="6">
      <t>ジギョウショ</t>
    </rPh>
    <rPh sb="6" eb="8">
      <t>シュベツ</t>
    </rPh>
    <phoneticPr fontId="12"/>
  </si>
  <si>
    <t>法人名</t>
    <rPh sb="0" eb="2">
      <t>ホウジン</t>
    </rPh>
    <rPh sb="2" eb="3">
      <t>メイ</t>
    </rPh>
    <phoneticPr fontId="12"/>
  </si>
  <si>
    <t>施設・事業所名</t>
    <rPh sb="0" eb="2">
      <t>シセツ</t>
    </rPh>
    <rPh sb="3" eb="6">
      <t>ジギョウショ</t>
    </rPh>
    <rPh sb="6" eb="7">
      <t>メイ</t>
    </rPh>
    <phoneticPr fontId="12"/>
  </si>
  <si>
    <t>法人名＋施設・事業所名</t>
    <rPh sb="0" eb="2">
      <t>ホウジン</t>
    </rPh>
    <rPh sb="2" eb="3">
      <t>メイ</t>
    </rPh>
    <rPh sb="4" eb="6">
      <t>シセツ</t>
    </rPh>
    <rPh sb="7" eb="10">
      <t>ジギョウショ</t>
    </rPh>
    <rPh sb="10" eb="11">
      <t>メイ</t>
    </rPh>
    <phoneticPr fontId="12"/>
  </si>
  <si>
    <t>介護ロボット等の種別
（Ａ）</t>
    <rPh sb="0" eb="2">
      <t>カイゴ</t>
    </rPh>
    <rPh sb="6" eb="7">
      <t>トウ</t>
    </rPh>
    <rPh sb="8" eb="10">
      <t>シュベツ</t>
    </rPh>
    <phoneticPr fontId="12"/>
  </si>
  <si>
    <t>１台当たりの
機器購入価格
（Ｂ）</t>
    <rPh sb="1" eb="2">
      <t>ダイ</t>
    </rPh>
    <rPh sb="2" eb="3">
      <t>ア</t>
    </rPh>
    <rPh sb="7" eb="9">
      <t>キキ</t>
    </rPh>
    <rPh sb="9" eb="11">
      <t>コウニュウ</t>
    </rPh>
    <rPh sb="11" eb="13">
      <t>カカク</t>
    </rPh>
    <phoneticPr fontId="12"/>
  </si>
  <si>
    <t>導入台数
（Ｃ）</t>
    <rPh sb="0" eb="2">
      <t>ドウニュウ</t>
    </rPh>
    <rPh sb="2" eb="4">
      <t>ダイスウ</t>
    </rPh>
    <phoneticPr fontId="12"/>
  </si>
  <si>
    <t>初期設定に要する費用
（Ｄ）</t>
    <rPh sb="0" eb="2">
      <t>ショキ</t>
    </rPh>
    <rPh sb="2" eb="4">
      <t>セッテイ</t>
    </rPh>
    <rPh sb="5" eb="6">
      <t>ヨウ</t>
    </rPh>
    <rPh sb="8" eb="10">
      <t>ヒヨウ</t>
    </rPh>
    <phoneticPr fontId="12"/>
  </si>
  <si>
    <t>グループホーム</t>
    <phoneticPr fontId="12"/>
  </si>
  <si>
    <t>重度訪問介護</t>
    <phoneticPr fontId="12"/>
  </si>
  <si>
    <t>短期入所</t>
    <phoneticPr fontId="12"/>
  </si>
  <si>
    <t>重度障害者等包括支援</t>
    <phoneticPr fontId="12"/>
  </si>
  <si>
    <t>合計</t>
    <phoneticPr fontId="12"/>
  </si>
  <si>
    <t>（注１）</t>
    <rPh sb="1" eb="2">
      <t>チュウ</t>
    </rPh>
    <phoneticPr fontId="12"/>
  </si>
  <si>
    <t>「導入機器名」には、補助対象となるロボット機器を記載。それ以外の付属品等は本体機器に含めて記載すること。</t>
    <phoneticPr fontId="12"/>
  </si>
  <si>
    <t>（注２）</t>
    <rPh sb="1" eb="2">
      <t>チュウ</t>
    </rPh>
    <phoneticPr fontId="12"/>
  </si>
  <si>
    <t>（注３）</t>
    <rPh sb="1" eb="2">
      <t>チュウ</t>
    </rPh>
    <phoneticPr fontId="12"/>
  </si>
  <si>
    <t>機器をリース等により導入する場合、年度末までのリース等に要する料金を「Ｂ」欄に記載すること。</t>
    <rPh sb="0" eb="2">
      <t>キキ</t>
    </rPh>
    <rPh sb="6" eb="7">
      <t>トウ</t>
    </rPh>
    <rPh sb="10" eb="12">
      <t>ドウニュウ</t>
    </rPh>
    <rPh sb="14" eb="16">
      <t>バアイ</t>
    </rPh>
    <rPh sb="17" eb="19">
      <t>ネンド</t>
    </rPh>
    <rPh sb="19" eb="20">
      <t>マツ</t>
    </rPh>
    <rPh sb="26" eb="27">
      <t>トウ</t>
    </rPh>
    <rPh sb="28" eb="29">
      <t>ヨウ</t>
    </rPh>
    <rPh sb="31" eb="33">
      <t>リョウキン</t>
    </rPh>
    <rPh sb="37" eb="38">
      <t>ラン</t>
    </rPh>
    <rPh sb="39" eb="41">
      <t>キサイ</t>
    </rPh>
    <phoneticPr fontId="12"/>
  </si>
  <si>
    <t>（注４）</t>
    <rPh sb="1" eb="2">
      <t>チュウ</t>
    </rPh>
    <phoneticPr fontId="12"/>
  </si>
  <si>
    <t>行や列の結合や、自動計算の関数の変更等は行わないこと。</t>
    <rPh sb="2" eb="4">
      <t>ジドウ</t>
    </rPh>
    <rPh sb="4" eb="6">
      <t>ケイサン</t>
    </rPh>
    <rPh sb="7" eb="9">
      <t>カンスウ</t>
    </rPh>
    <rPh sb="10" eb="12">
      <t>ヘンコウ</t>
    </rPh>
    <rPh sb="12" eb="13">
      <t>トウ</t>
    </rPh>
    <rPh sb="14" eb="15">
      <t>オコナ</t>
    </rPh>
    <phoneticPr fontId="12"/>
  </si>
  <si>
    <t>障害者支援施設</t>
    <phoneticPr fontId="12"/>
  </si>
  <si>
    <t>居宅介護</t>
    <phoneticPr fontId="12"/>
  </si>
  <si>
    <t>移乗介護</t>
    <phoneticPr fontId="12"/>
  </si>
  <si>
    <t>移動支援</t>
    <phoneticPr fontId="12"/>
  </si>
  <si>
    <t>排泄支援</t>
    <phoneticPr fontId="12"/>
  </si>
  <si>
    <t>見守り・コミュニケーション</t>
    <phoneticPr fontId="12"/>
  </si>
  <si>
    <t>入浴支援</t>
    <phoneticPr fontId="12"/>
  </si>
  <si>
    <t>機能訓練支援</t>
    <rPh sb="0" eb="2">
      <t>キノウ</t>
    </rPh>
    <rPh sb="2" eb="4">
      <t>クンレン</t>
    </rPh>
    <rPh sb="4" eb="6">
      <t>シエン</t>
    </rPh>
    <phoneticPr fontId="12"/>
  </si>
  <si>
    <t>栄養管理支援</t>
    <rPh sb="0" eb="2">
      <t>エイヨウ</t>
    </rPh>
    <rPh sb="2" eb="4">
      <t>カンリ</t>
    </rPh>
    <rPh sb="4" eb="6">
      <t>シエン</t>
    </rPh>
    <phoneticPr fontId="12"/>
  </si>
  <si>
    <t>（注５）</t>
    <rPh sb="1" eb="2">
      <t>チュウ</t>
    </rPh>
    <phoneticPr fontId="12"/>
  </si>
  <si>
    <t>【基本情報】</t>
    <rPh sb="1" eb="3">
      <t>キホン</t>
    </rPh>
    <rPh sb="3" eb="5">
      <t>ジョウホウ</t>
    </rPh>
    <phoneticPr fontId="12"/>
  </si>
  <si>
    <t>フリガナ</t>
    <phoneticPr fontId="12"/>
  </si>
  <si>
    <t>事業所名</t>
    <rPh sb="0" eb="3">
      <t>ジギョウショ</t>
    </rPh>
    <rPh sb="3" eb="4">
      <t>メイ</t>
    </rPh>
    <phoneticPr fontId="12"/>
  </si>
  <si>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2"/>
  </si>
  <si>
    <t>（補助実績）</t>
    <rPh sb="1" eb="3">
      <t>ホジョ</t>
    </rPh>
    <rPh sb="3" eb="5">
      <t>ジッセキ</t>
    </rPh>
    <phoneticPr fontId="12"/>
  </si>
  <si>
    <t>（補助年度）</t>
    <rPh sb="1" eb="3">
      <t>ホジョ</t>
    </rPh>
    <rPh sb="3" eb="5">
      <t>ネンド</t>
    </rPh>
    <phoneticPr fontId="12"/>
  </si>
  <si>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</si>
  <si>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2"/>
  </si>
  <si>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12"/>
  </si>
  <si>
    <t>事業計画</t>
    <rPh sb="0" eb="2">
      <t>ジギョウ</t>
    </rPh>
    <rPh sb="2" eb="4">
      <t>ケイカク</t>
    </rPh>
    <phoneticPr fontId="12"/>
  </si>
  <si>
    <t>機器の種別：</t>
    <rPh sb="0" eb="2">
      <t>キキ</t>
    </rPh>
    <rPh sb="3" eb="5">
      <t>シュベツ</t>
    </rPh>
    <phoneticPr fontId="12"/>
  </si>
  <si>
    <t>　　　移乗介護</t>
    <rPh sb="3" eb="5">
      <t>イジョウ</t>
    </rPh>
    <rPh sb="5" eb="7">
      <t>カイゴ</t>
    </rPh>
    <phoneticPr fontId="12"/>
  </si>
  <si>
    <t>排泄支援</t>
  </si>
  <si>
    <t>入浴支援</t>
  </si>
  <si>
    <t>　　　移動支援</t>
    <rPh sb="3" eb="5">
      <t>イドウ</t>
    </rPh>
    <rPh sb="5" eb="7">
      <t>シエン</t>
    </rPh>
    <phoneticPr fontId="12"/>
  </si>
  <si>
    <t>見守り・コミュニケーション</t>
  </si>
  <si>
    <t>　　  機器名：</t>
    <rPh sb="4" eb="7">
      <t>キキメイ</t>
    </rPh>
    <phoneticPr fontId="12"/>
  </si>
  <si>
    <t>機器の特徴：</t>
    <rPh sb="0" eb="2">
      <t>キキ</t>
    </rPh>
    <rPh sb="3" eb="5">
      <t>トクチョウ</t>
    </rPh>
    <phoneticPr fontId="12"/>
  </si>
  <si>
    <t>（２）機器を導入することにしたきっかけ及び目的（複数回答可）</t>
    <rPh sb="19" eb="20">
      <t>オヨ</t>
    </rPh>
    <phoneticPr fontId="12"/>
  </si>
  <si>
    <t>きっかけ</t>
    <phoneticPr fontId="12"/>
  </si>
  <si>
    <t>目的</t>
    <rPh sb="0" eb="2">
      <t>モクテキ</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</si>
  <si>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</si>
  <si>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</si>
  <si>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（３）事業所が抱える課題</t>
    <rPh sb="3" eb="6">
      <t>ジギョウショ</t>
    </rPh>
    <rPh sb="7" eb="8">
      <t>カカ</t>
    </rPh>
    <rPh sb="10" eb="12">
      <t>カダイ</t>
    </rPh>
    <phoneticPr fontId="12"/>
  </si>
  <si>
    <t>業務内容</t>
    <rPh sb="0" eb="2">
      <t>ギョウム</t>
    </rPh>
    <rPh sb="2" eb="4">
      <t>ナイヨウ</t>
    </rPh>
    <phoneticPr fontId="12"/>
  </si>
  <si>
    <t>A.業務従事者数</t>
    <rPh sb="2" eb="4">
      <t>ギョウム</t>
    </rPh>
    <rPh sb="4" eb="7">
      <t>ジュウジシャ</t>
    </rPh>
    <rPh sb="7" eb="8">
      <t>スウ</t>
    </rPh>
    <phoneticPr fontId="22"/>
  </si>
  <si>
    <t>発生件数</t>
    <rPh sb="0" eb="2">
      <t>ハッセイ</t>
    </rPh>
    <rPh sb="2" eb="4">
      <t>ケンスウ</t>
    </rPh>
    <phoneticPr fontId="12"/>
  </si>
  <si>
    <t>D. 1件当たりの
平均処理時間（分）</t>
    <rPh sb="4" eb="5">
      <t>ケン</t>
    </rPh>
    <rPh sb="5" eb="6">
      <t>ア</t>
    </rPh>
    <rPh sb="10" eb="12">
      <t>ヘイキン</t>
    </rPh>
    <rPh sb="12" eb="14">
      <t>ショリ</t>
    </rPh>
    <rPh sb="14" eb="16">
      <t>ジカン</t>
    </rPh>
    <rPh sb="17" eb="18">
      <t>フン</t>
    </rPh>
    <phoneticPr fontId="12"/>
  </si>
  <si>
    <t>人時間
E（A×C×D）</t>
    <rPh sb="0" eb="1">
      <t>ヒト</t>
    </rPh>
    <rPh sb="1" eb="3">
      <t>ジカン</t>
    </rPh>
    <phoneticPr fontId="12"/>
  </si>
  <si>
    <t>１人あたり
業務時間
（C×D／A）</t>
    <rPh sb="1" eb="2">
      <t>ヒト</t>
    </rPh>
    <rPh sb="6" eb="8">
      <t>ギョウム</t>
    </rPh>
    <rPh sb="8" eb="10">
      <t>ジカン</t>
    </rPh>
    <phoneticPr fontId="12"/>
  </si>
  <si>
    <t>B.ひと月当たり</t>
    <rPh sb="4" eb="5">
      <t>ツキ</t>
    </rPh>
    <rPh sb="5" eb="6">
      <t>ア</t>
    </rPh>
    <phoneticPr fontId="12"/>
  </si>
  <si>
    <t>C.年間発生件数（B×12）</t>
    <rPh sb="2" eb="4">
      <t>ネンカン</t>
    </rPh>
    <rPh sb="4" eb="6">
      <t>ハッセイ</t>
    </rPh>
    <rPh sb="6" eb="8">
      <t>ケンスウ</t>
    </rPh>
    <phoneticPr fontId="12"/>
  </si>
  <si>
    <t>直接介護</t>
    <rPh sb="0" eb="2">
      <t>チョクセツ</t>
    </rPh>
    <rPh sb="2" eb="4">
      <t>カイゴ</t>
    </rPh>
    <phoneticPr fontId="12"/>
  </si>
  <si>
    <t>１　移動・移乗・体位変換</t>
    <rPh sb="2" eb="4">
      <t>イドウ</t>
    </rPh>
    <rPh sb="5" eb="7">
      <t>イジョウ</t>
    </rPh>
    <rPh sb="8" eb="10">
      <t>タイイ</t>
    </rPh>
    <rPh sb="10" eb="12">
      <t>ヘンカン</t>
    </rPh>
    <phoneticPr fontId="12"/>
  </si>
  <si>
    <t>２　排泄介助・支援</t>
    <rPh sb="2" eb="4">
      <t>ハイセツ</t>
    </rPh>
    <rPh sb="4" eb="6">
      <t>カイジョ</t>
    </rPh>
    <rPh sb="7" eb="9">
      <t>シエン</t>
    </rPh>
    <phoneticPr fontId="12"/>
  </si>
  <si>
    <t>３　生活自立支援（※1）</t>
    <rPh sb="2" eb="4">
      <t>セイカツ</t>
    </rPh>
    <rPh sb="4" eb="6">
      <t>ジリツ</t>
    </rPh>
    <rPh sb="6" eb="8">
      <t>シエン</t>
    </rPh>
    <phoneticPr fontId="12"/>
  </si>
  <si>
    <t>４　行動上の問題への対応（※2）</t>
    <rPh sb="2" eb="5">
      <t>コウドウジョウ</t>
    </rPh>
    <rPh sb="6" eb="8">
      <t>モンダイ</t>
    </rPh>
    <rPh sb="10" eb="12">
      <t>タイオウ</t>
    </rPh>
    <phoneticPr fontId="12"/>
  </si>
  <si>
    <t>５　その他の直接介護</t>
    <rPh sb="4" eb="5">
      <t>タ</t>
    </rPh>
    <rPh sb="6" eb="8">
      <t>チョクセツ</t>
    </rPh>
    <rPh sb="8" eb="10">
      <t>カイゴ</t>
    </rPh>
    <phoneticPr fontId="12"/>
  </si>
  <si>
    <t>間接業務</t>
    <rPh sb="0" eb="2">
      <t>カンセツ</t>
    </rPh>
    <rPh sb="2" eb="4">
      <t>ギョウム</t>
    </rPh>
    <phoneticPr fontId="12"/>
  </si>
  <si>
    <t>６　巡回・移動</t>
    <rPh sb="2" eb="4">
      <t>ジュンカイ</t>
    </rPh>
    <rPh sb="5" eb="7">
      <t>イドウ</t>
    </rPh>
    <phoneticPr fontId="12"/>
  </si>
  <si>
    <t>A.業務従事者数</t>
    <phoneticPr fontId="22"/>
  </si>
  <si>
    <t>D. 1件当たりの
平均処理時間（分）</t>
    <phoneticPr fontId="12"/>
  </si>
  <si>
    <t>人時間
E（A×C×D）</t>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</si>
  <si>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</si>
  <si>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職員数（実数）</t>
    <rPh sb="0" eb="3">
      <t>ショクインスウ</t>
    </rPh>
    <rPh sb="4" eb="6">
      <t>ジッスウ</t>
    </rPh>
    <phoneticPr fontId="12"/>
  </si>
  <si>
    <t>人</t>
    <rPh sb="0" eb="1">
      <t>ヒト</t>
    </rPh>
    <phoneticPr fontId="12"/>
  </si>
  <si>
    <t>施設利用者数</t>
    <rPh sb="0" eb="2">
      <t>シセツ</t>
    </rPh>
    <rPh sb="2" eb="5">
      <t>リヨウシャ</t>
    </rPh>
    <rPh sb="5" eb="6">
      <t>スウ</t>
    </rPh>
    <phoneticPr fontId="12"/>
  </si>
  <si>
    <t>実支出（予定）額：</t>
    <rPh sb="0" eb="1">
      <t>ジツ</t>
    </rPh>
    <rPh sb="4" eb="6">
      <t>ヨテイ</t>
    </rPh>
    <rPh sb="7" eb="8">
      <t>ガク</t>
    </rPh>
    <phoneticPr fontId="12"/>
  </si>
  <si>
    <t>円</t>
    <rPh sb="0" eb="1">
      <t>エン</t>
    </rPh>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</si>
  <si>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</si>
  <si>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</si>
  <si>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</si>
  <si>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t>No.</t>
    <phoneticPr fontId="12"/>
  </si>
  <si>
    <t>導入内容</t>
    <rPh sb="0" eb="2">
      <t>ドウニュウ</t>
    </rPh>
    <rPh sb="2" eb="4">
      <t>ナイヨウ</t>
    </rPh>
    <phoneticPr fontId="12"/>
  </si>
  <si>
    <t>数量</t>
    <rPh sb="0" eb="2">
      <t>スウリョウ</t>
    </rPh>
    <phoneticPr fontId="12"/>
  </si>
  <si>
    <t>単価</t>
    <rPh sb="0" eb="2">
      <t>タンカ</t>
    </rPh>
    <phoneticPr fontId="12"/>
  </si>
  <si>
    <t>機器導入費用</t>
    <rPh sb="0" eb="2">
      <t>キキ</t>
    </rPh>
    <rPh sb="2" eb="4">
      <t>ドウニュウ</t>
    </rPh>
    <rPh sb="4" eb="6">
      <t>ヒヨウ</t>
    </rPh>
    <phoneticPr fontId="12"/>
  </si>
  <si>
    <t>初期設定に要する費用</t>
    <rPh sb="0" eb="2">
      <t>ショキ</t>
    </rPh>
    <rPh sb="2" eb="4">
      <t>セッテイ</t>
    </rPh>
    <rPh sb="5" eb="6">
      <t>ヨウ</t>
    </rPh>
    <rPh sb="8" eb="10">
      <t>ヒヨウ</t>
    </rPh>
    <phoneticPr fontId="12"/>
  </si>
  <si>
    <t>台</t>
  </si>
  <si>
    <t>合計</t>
    <rPh sb="0" eb="2">
      <t>ゴウケイ</t>
    </rPh>
    <phoneticPr fontId="12"/>
  </si>
  <si>
    <t>パソコン</t>
    <phoneticPr fontId="12"/>
  </si>
  <si>
    <t>スマートフォン</t>
    <phoneticPr fontId="12"/>
  </si>
  <si>
    <t>タブレット</t>
    <phoneticPr fontId="12"/>
  </si>
  <si>
    <t>インカム</t>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</si>
  <si>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</si>
  <si>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</si>
  <si>
    <t>介護ロボット等に係る内容</t>
    <rPh sb="0" eb="2">
      <t>カイゴ</t>
    </rPh>
    <rPh sb="6" eb="7">
      <t>トウ</t>
    </rPh>
    <rPh sb="8" eb="9">
      <t>カカ</t>
    </rPh>
    <rPh sb="10" eb="12">
      <t>ナイヨウ</t>
    </rPh>
    <phoneticPr fontId="12"/>
  </si>
  <si>
    <t>ICTに係る内容</t>
    <rPh sb="4" eb="5">
      <t>カカ</t>
    </rPh>
    <rPh sb="6" eb="8">
      <t>ナイヨウ</t>
    </rPh>
    <phoneticPr fontId="12"/>
  </si>
  <si>
    <t>確認事項①</t>
  </si>
  <si>
    <t>確認事項②</t>
  </si>
  <si>
    <t>確認事項③</t>
  </si>
  <si>
    <t>確認事項④</t>
  </si>
  <si>
    <t>確認事項⑤</t>
  </si>
  <si>
    <t>導入ロボット機器名</t>
    <rPh sb="0" eb="2">
      <t>ドウニュウ</t>
    </rPh>
    <rPh sb="6" eb="8">
      <t>キキ</t>
    </rPh>
    <rPh sb="8" eb="9">
      <t>メイ</t>
    </rPh>
    <phoneticPr fontId="12"/>
  </si>
  <si>
    <r>
      <rPr>
        <b/>
        <sz val="13"/>
        <color rgb="FFFF0000"/>
        <rFont val="ＭＳ Ｐゴシック"/>
        <family val="3"/>
        <charset val="128"/>
      </rPr>
      <t>見守り機器の導入に伴う
通信環境整備に係る費用</t>
    </r>
    <r>
      <rPr>
        <b/>
        <sz val="13"/>
        <color theme="1"/>
        <rFont val="ＭＳ Ｐゴシック"/>
        <family val="3"/>
        <charset val="128"/>
      </rPr>
      <t xml:space="preserve">
</t>
    </r>
    <r>
      <rPr>
        <b/>
        <sz val="14"/>
        <color theme="1"/>
        <rFont val="ＭＳ Ｐゴシック"/>
        <family val="3"/>
        <charset val="128"/>
      </rPr>
      <t>（E)</t>
    </r>
    <phoneticPr fontId="12"/>
  </si>
  <si>
    <t>１台当たりの導入経費
（F＝Ｂ＋Ｄ／Ｃ）</t>
    <rPh sb="1" eb="2">
      <t>ダイ</t>
    </rPh>
    <rPh sb="2" eb="3">
      <t>ア</t>
    </rPh>
    <rPh sb="6" eb="8">
      <t>ドウニュウ</t>
    </rPh>
    <rPh sb="8" eb="10">
      <t>ケイヒ</t>
    </rPh>
    <phoneticPr fontId="12"/>
  </si>
  <si>
    <t>所要額
（Ｇ＝Ｃ×Ｆ＋E）</t>
    <rPh sb="0" eb="3">
      <t>ショヨウガク</t>
    </rPh>
    <phoneticPr fontId="12"/>
  </si>
  <si>
    <r>
      <t xml:space="preserve">＜施設・事業所単位＞
所要額の合計額
</t>
    </r>
    <r>
      <rPr>
        <b/>
        <sz val="16"/>
        <color rgb="FFFF0000"/>
        <rFont val="ＭＳ Ｐゴシック"/>
        <family val="3"/>
        <charset val="128"/>
      </rPr>
      <t>（ICT）</t>
    </r>
    <r>
      <rPr>
        <sz val="14"/>
        <color theme="1"/>
        <rFont val="ＭＳ Ｐゴシック"/>
        <family val="3"/>
        <charset val="128"/>
      </rPr>
      <t xml:space="preserve">
（Ｉ）</t>
    </r>
    <rPh sb="11" eb="14">
      <t>ショヨウガク</t>
    </rPh>
    <rPh sb="15" eb="17">
      <t>ゴウケイ</t>
    </rPh>
    <rPh sb="17" eb="18">
      <t>ガク</t>
    </rPh>
    <phoneticPr fontId="12"/>
  </si>
  <si>
    <t>＜施設・事業所単位＞
対象経費の支出予定額
（Ｊ= Ｈ + Ｉ）</t>
    <rPh sb="11" eb="13">
      <t>タイショウ</t>
    </rPh>
    <rPh sb="13" eb="15">
      <t>ケイヒ</t>
    </rPh>
    <rPh sb="16" eb="18">
      <t>シシュツ</t>
    </rPh>
    <rPh sb="18" eb="20">
      <t>ヨテイ</t>
    </rPh>
    <rPh sb="20" eb="21">
      <t>ガク</t>
    </rPh>
    <phoneticPr fontId="12"/>
  </si>
  <si>
    <t>「Ａ」欄は、「移乗介護」、「移動支援」、「排泄支援」、「見守り・コミュニケーション」、「入浴支援」、「機能訓練支援」、「栄養管理支援」から選択すること。</t>
    <rPh sb="3" eb="4">
      <t>ラン</t>
    </rPh>
    <rPh sb="7" eb="9">
      <t>イジョウ</t>
    </rPh>
    <rPh sb="9" eb="11">
      <t>カイゴ</t>
    </rPh>
    <rPh sb="14" eb="16">
      <t>イドウ</t>
    </rPh>
    <rPh sb="16" eb="18">
      <t>シエン</t>
    </rPh>
    <rPh sb="21" eb="23">
      <t>ハイセツ</t>
    </rPh>
    <rPh sb="23" eb="25">
      <t>シエン</t>
    </rPh>
    <rPh sb="28" eb="30">
      <t>ミマモ</t>
    </rPh>
    <rPh sb="44" eb="46">
      <t>ニュウヨク</t>
    </rPh>
    <rPh sb="46" eb="48">
      <t>シエン</t>
    </rPh>
    <rPh sb="51" eb="53">
      <t>キノウ</t>
    </rPh>
    <rPh sb="53" eb="55">
      <t>クンレン</t>
    </rPh>
    <rPh sb="55" eb="57">
      <t>シエン</t>
    </rPh>
    <rPh sb="60" eb="62">
      <t>エイヨウ</t>
    </rPh>
    <rPh sb="62" eb="64">
      <t>カンリ</t>
    </rPh>
    <rPh sb="64" eb="66">
      <t>シエン</t>
    </rPh>
    <rPh sb="69" eb="71">
      <t>センタク</t>
    </rPh>
    <phoneticPr fontId="12"/>
  </si>
  <si>
    <t>なお、「見守り・コミュニケーション」は、「施設・事業所種別」で「障害者支援施設」、「グループホーム」を選択した場合のみ対象。</t>
    <rPh sb="51" eb="53">
      <t>センタク</t>
    </rPh>
    <rPh sb="55" eb="57">
      <t>バアイ</t>
    </rPh>
    <rPh sb="59" eb="61">
      <t>タイショウ</t>
    </rPh>
    <phoneticPr fontId="12"/>
  </si>
  <si>
    <t>「E」欄は、「A」欄で「見守り・コミュニケーション」を選択した場合にのみ記載すること。</t>
    <rPh sb="3" eb="4">
      <t>ラン</t>
    </rPh>
    <rPh sb="9" eb="10">
      <t>ラン</t>
    </rPh>
    <rPh sb="36" eb="38">
      <t>キサイ</t>
    </rPh>
    <phoneticPr fontId="12"/>
  </si>
  <si>
    <t>「Ｉ」欄に、ICT導入支援の所要額を記載すること。なお、複数行にわたって同一の事業所の記載がある場合には、同一事業所の行の中で、一番上の行へ所要額を記載すること。</t>
    <rPh sb="3" eb="4">
      <t>ラン</t>
    </rPh>
    <rPh sb="9" eb="11">
      <t>ドウニュウ</t>
    </rPh>
    <rPh sb="11" eb="13">
      <t>シエン</t>
    </rPh>
    <rPh sb="14" eb="17">
      <t>ショヨウガク</t>
    </rPh>
    <rPh sb="18" eb="20">
      <t>キサイ</t>
    </rPh>
    <rPh sb="28" eb="30">
      <t>フクスウ</t>
    </rPh>
    <rPh sb="30" eb="31">
      <t>ギョウ</t>
    </rPh>
    <rPh sb="36" eb="38">
      <t>ドウイツ</t>
    </rPh>
    <rPh sb="39" eb="42">
      <t>ジギョウショ</t>
    </rPh>
    <rPh sb="43" eb="45">
      <t>キサイ</t>
    </rPh>
    <rPh sb="48" eb="50">
      <t>バアイ</t>
    </rPh>
    <rPh sb="53" eb="55">
      <t>ドウイツ</t>
    </rPh>
    <rPh sb="55" eb="58">
      <t>ジギョウショ</t>
    </rPh>
    <rPh sb="59" eb="60">
      <t>ギョウ</t>
    </rPh>
    <rPh sb="61" eb="62">
      <t>ナカ</t>
    </rPh>
    <rPh sb="64" eb="66">
      <t>イチバン</t>
    </rPh>
    <rPh sb="66" eb="67">
      <t>ウエ</t>
    </rPh>
    <rPh sb="68" eb="69">
      <t>ギョウ</t>
    </rPh>
    <rPh sb="70" eb="73">
      <t>ショヨウガク</t>
    </rPh>
    <rPh sb="74" eb="76">
      <t>キサイ</t>
    </rPh>
    <phoneticPr fontId="12"/>
  </si>
  <si>
    <t>（注６）</t>
    <rPh sb="1" eb="2">
      <t>チュウ</t>
    </rPh>
    <phoneticPr fontId="12"/>
  </si>
  <si>
    <t>「Ｋ」欄は、「Ｊ」欄と基準額1,000万円を比較して低い金額が入る。</t>
    <rPh sb="3" eb="4">
      <t>ラン</t>
    </rPh>
    <rPh sb="9" eb="10">
      <t>ラン</t>
    </rPh>
    <rPh sb="11" eb="14">
      <t>キジュンガク</t>
    </rPh>
    <rPh sb="19" eb="21">
      <t>マンエン</t>
    </rPh>
    <rPh sb="22" eb="24">
      <t>ヒカク</t>
    </rPh>
    <rPh sb="26" eb="27">
      <t>ヒク</t>
    </rPh>
    <rPh sb="28" eb="30">
      <t>キンガク</t>
    </rPh>
    <rPh sb="31" eb="32">
      <t>ハイ</t>
    </rPh>
    <phoneticPr fontId="12"/>
  </si>
  <si>
    <t>（注７）</t>
    <rPh sb="1" eb="2">
      <t>チュウ</t>
    </rPh>
    <phoneticPr fontId="12"/>
  </si>
  <si>
    <t>※優先順位は、必ず付けること。</t>
    <rPh sb="1" eb="3">
      <t>ユウセン</t>
    </rPh>
    <rPh sb="3" eb="5">
      <t>ジュンイ</t>
    </rPh>
    <rPh sb="7" eb="8">
      <t>カナラ</t>
    </rPh>
    <rPh sb="9" eb="10">
      <t>ツ</t>
    </rPh>
    <phoneticPr fontId="12"/>
  </si>
  <si>
    <r>
      <t xml:space="preserve">＜施設・事業所単位＞
所要額の合計額
</t>
    </r>
    <r>
      <rPr>
        <b/>
        <sz val="16"/>
        <color rgb="FFFF0000"/>
        <rFont val="ＭＳ Ｐゴシック"/>
        <family val="3"/>
        <charset val="128"/>
      </rPr>
      <t>（ロボット）</t>
    </r>
    <r>
      <rPr>
        <sz val="14"/>
        <color theme="1"/>
        <rFont val="ＭＳ Ｐゴシック"/>
        <family val="3"/>
        <charset val="128"/>
      </rPr>
      <t xml:space="preserve">
（Ｈ）</t>
    </r>
    <rPh sb="1" eb="3">
      <t>シセツ</t>
    </rPh>
    <rPh sb="4" eb="6">
      <t>ジギョウ</t>
    </rPh>
    <rPh sb="6" eb="7">
      <t>ショ</t>
    </rPh>
    <rPh sb="7" eb="9">
      <t>タンイ</t>
    </rPh>
    <rPh sb="11" eb="14">
      <t>ショヨウガク</t>
    </rPh>
    <rPh sb="15" eb="18">
      <t>ゴウケイガク</t>
    </rPh>
    <phoneticPr fontId="12"/>
  </si>
  <si>
    <t>＜施設・事業所単位＞
選定額
（Ｋ）</t>
    <rPh sb="11" eb="13">
      <t>センテイ</t>
    </rPh>
    <rPh sb="13" eb="14">
      <t>ガク</t>
    </rPh>
    <phoneticPr fontId="12"/>
  </si>
  <si>
    <t>「Ｍ」欄は、実際に都道府県・指定都市・中核市が施設・事業所に対して補助する金額を記載すること。</t>
    <rPh sb="3" eb="4">
      <t>ラン</t>
    </rPh>
    <rPh sb="6" eb="8">
      <t>ジッサイ</t>
    </rPh>
    <rPh sb="9" eb="13">
      <t>トドウフケン</t>
    </rPh>
    <rPh sb="14" eb="16">
      <t>シテイ</t>
    </rPh>
    <rPh sb="16" eb="18">
      <t>トシ</t>
    </rPh>
    <rPh sb="19" eb="22">
      <t>チュウカクシ</t>
    </rPh>
    <rPh sb="23" eb="25">
      <t>シセツ</t>
    </rPh>
    <rPh sb="26" eb="29">
      <t>ジギョウショ</t>
    </rPh>
    <rPh sb="30" eb="31">
      <t>タイ</t>
    </rPh>
    <rPh sb="33" eb="35">
      <t>ホジョ</t>
    </rPh>
    <rPh sb="37" eb="39">
      <t>キンガク</t>
    </rPh>
    <rPh sb="40" eb="42">
      <t>キサイ</t>
    </rPh>
    <phoneticPr fontId="12"/>
  </si>
  <si>
    <t>（注８）</t>
    <rPh sb="1" eb="2">
      <t>チュウ</t>
    </rPh>
    <phoneticPr fontId="12"/>
  </si>
  <si>
    <r>
      <rPr>
        <sz val="12"/>
        <rFont val="ＭＳ Ｐゴシック"/>
        <family val="3"/>
        <charset val="128"/>
      </rPr>
      <t>職員数（常勤換算数）</t>
    </r>
    <r>
      <rPr>
        <sz val="10"/>
        <color theme="1"/>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</si>
  <si>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参考情報：令和元年度から令和６年度に係るロボット等導入支援事業もしくはＩＣＴ導入モデル事業補助実績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8" eb="40">
      <t>ドウニュウ</t>
    </rPh>
    <rPh sb="43" eb="45">
      <t>ジギョウ</t>
    </rPh>
    <rPh sb="45" eb="47">
      <t>ホジョ</t>
    </rPh>
    <rPh sb="47" eb="49">
      <t>ジッセキ</t>
    </rPh>
    <rPh sb="50" eb="53">
      <t>フクスウカイ</t>
    </rPh>
    <rPh sb="53" eb="55">
      <t>ホジョ</t>
    </rPh>
    <rPh sb="56" eb="57">
      <t>ウ</t>
    </rPh>
    <rPh sb="61" eb="63">
      <t>バアイ</t>
    </rPh>
    <rPh sb="64" eb="66">
      <t>ホジョ</t>
    </rPh>
    <rPh sb="66" eb="68">
      <t>ネンド</t>
    </rPh>
    <rPh sb="69" eb="71">
      <t>チョッキン</t>
    </rPh>
    <rPh sb="72" eb="74">
      <t>センタク</t>
    </rPh>
    <phoneticPr fontId="12"/>
  </si>
  <si>
    <t>　ICT機器（AIカメラ等除く）の申請のために、都道府県等が行うICT導入に伴う研修会に参加する。</t>
    <rPh sb="4" eb="6">
      <t>キキ</t>
    </rPh>
    <rPh sb="12" eb="13">
      <t>トウ</t>
    </rPh>
    <rPh sb="13" eb="14">
      <t>ノゾ</t>
    </rPh>
    <rPh sb="17" eb="19">
      <t>シンセイ</t>
    </rPh>
    <rPh sb="24" eb="28">
      <t>トドウフケン</t>
    </rPh>
    <rPh sb="28" eb="29">
      <t>トウ</t>
    </rPh>
    <rPh sb="30" eb="31">
      <t>オコナ</t>
    </rPh>
    <rPh sb="35" eb="37">
      <t>ドウニュウ</t>
    </rPh>
    <rPh sb="38" eb="39">
      <t>トモナ</t>
    </rPh>
    <rPh sb="40" eb="43">
      <t>ケンシュウカイ</t>
    </rPh>
    <rPh sb="44" eb="46">
      <t>サンカ</t>
    </rPh>
    <phoneticPr fontId="22"/>
  </si>
  <si>
    <r>
      <rPr>
        <sz val="11"/>
        <color theme="1"/>
        <rFont val="ＭＳ Ｐゴシック"/>
        <family val="3"/>
        <charset val="128"/>
        <scheme val="minor"/>
      </rPr>
      <t>　介護ロボット等やＩＣＴ機器等の導入によって得られた生産性向上による業務効率化及び職員の業務負担軽減により超過勤務手当等の経費に金銭的剰余が出た場合には、
　当該費用を</t>
    </r>
    <r>
      <rPr>
        <sz val="11"/>
        <rFont val="ＭＳ Ｐゴシック"/>
        <family val="3"/>
        <charset val="128"/>
        <scheme val="minor"/>
      </rPr>
      <t>利用者が受ける障害福祉サ</t>
    </r>
    <r>
      <rPr>
        <sz val="11"/>
        <color theme="1"/>
        <rFont val="ＭＳ Ｐゴシック"/>
        <family val="3"/>
        <charset val="128"/>
        <scheme val="minor"/>
      </rPr>
      <t>ービスの質の向上や職員の賃金改善に資する取組に適切に使用するとともに</t>
    </r>
    <r>
      <rPr>
        <sz val="11"/>
        <rFont val="ＭＳ Ｐゴシック"/>
        <family val="3"/>
        <charset val="128"/>
        <scheme val="minor"/>
      </rPr>
      <t>、そ</t>
    </r>
    <r>
      <rPr>
        <sz val="11"/>
        <color theme="1"/>
        <rFont val="ＭＳ Ｐゴシック"/>
        <family val="3"/>
        <charset val="128"/>
        <scheme val="minor"/>
      </rPr>
      <t>の旨を職員等に周知する。</t>
    </r>
    <rPh sb="1" eb="3">
      <t>カイゴ</t>
    </rPh>
    <rPh sb="7" eb="8">
      <t>トウ</t>
    </rPh>
    <rPh sb="12" eb="14">
      <t>キキ</t>
    </rPh>
    <rPh sb="14" eb="15">
      <t>トウ</t>
    </rPh>
    <rPh sb="16" eb="18">
      <t>ドウニュウ</t>
    </rPh>
    <rPh sb="22" eb="23">
      <t>エ</t>
    </rPh>
    <rPh sb="26" eb="29">
      <t>セイサンセイ</t>
    </rPh>
    <rPh sb="29" eb="31">
      <t>コウジョウ</t>
    </rPh>
    <rPh sb="34" eb="36">
      <t>ギョウム</t>
    </rPh>
    <rPh sb="36" eb="38">
      <t>コウリツ</t>
    </rPh>
    <rPh sb="38" eb="39">
      <t>カ</t>
    </rPh>
    <rPh sb="39" eb="40">
      <t>オヨ</t>
    </rPh>
    <rPh sb="41" eb="43">
      <t>ショクイン</t>
    </rPh>
    <rPh sb="57" eb="59">
      <t>テアテ</t>
    </rPh>
    <rPh sb="61" eb="63">
      <t>ケイヒ</t>
    </rPh>
    <rPh sb="84" eb="87">
      <t>リヨウシャ</t>
    </rPh>
    <rPh sb="88" eb="89">
      <t>ウ</t>
    </rPh>
    <rPh sb="91" eb="93">
      <t>ショウガイ</t>
    </rPh>
    <rPh sb="93" eb="95">
      <t>フクシ</t>
    </rPh>
    <rPh sb="133" eb="134">
      <t>ムネ</t>
    </rPh>
    <rPh sb="135" eb="137">
      <t>ショクイン</t>
    </rPh>
    <rPh sb="137" eb="138">
      <t>トウ</t>
    </rPh>
    <rPh sb="139" eb="141">
      <t>シュウチ</t>
    </rPh>
    <phoneticPr fontId="22"/>
  </si>
  <si>
    <t>　厚生労働省からの求めがあった場合は、介護ロボット等やICT機器等導入の効果分析や事例の公表等に対応する。</t>
    <rPh sb="1" eb="3">
      <t>コウセイ</t>
    </rPh>
    <rPh sb="3" eb="6">
      <t>ロウドウショウ</t>
    </rPh>
    <rPh sb="9" eb="10">
      <t>モト</t>
    </rPh>
    <rPh sb="15" eb="17">
      <t>バアイ</t>
    </rPh>
    <rPh sb="19" eb="21">
      <t>カイゴ</t>
    </rPh>
    <rPh sb="25" eb="26">
      <t>トウ</t>
    </rPh>
    <rPh sb="30" eb="32">
      <t>キキ</t>
    </rPh>
    <rPh sb="32" eb="33">
      <t>トウ</t>
    </rPh>
    <rPh sb="33" eb="35">
      <t>ドウニュウ</t>
    </rPh>
    <rPh sb="36" eb="38">
      <t>コウカ</t>
    </rPh>
    <rPh sb="38" eb="40">
      <t>ブンセキ</t>
    </rPh>
    <rPh sb="41" eb="43">
      <t>ジレイ</t>
    </rPh>
    <rPh sb="44" eb="46">
      <t>コウヒョウ</t>
    </rPh>
    <rPh sb="46" eb="47">
      <t>トウ</t>
    </rPh>
    <rPh sb="48" eb="50">
      <t>タイオウ</t>
    </rPh>
    <phoneticPr fontId="22"/>
  </si>
  <si>
    <t>（１）介護テクノロジーのパッケージ型の導入について、介護ロボット等とＩＣＴ機器の組み合わせを選択</t>
    <rPh sb="3" eb="5">
      <t>カイゴ</t>
    </rPh>
    <rPh sb="17" eb="18">
      <t>ガタ</t>
    </rPh>
    <rPh sb="19" eb="21">
      <t>ドウニュウ</t>
    </rPh>
    <rPh sb="26" eb="28">
      <t>カイゴ</t>
    </rPh>
    <rPh sb="32" eb="33">
      <t>トウ</t>
    </rPh>
    <rPh sb="37" eb="39">
      <t>キキ</t>
    </rPh>
    <rPh sb="40" eb="41">
      <t>ク</t>
    </rPh>
    <rPh sb="42" eb="43">
      <t>ア</t>
    </rPh>
    <rPh sb="46" eb="48">
      <t>センタク</t>
    </rPh>
    <phoneticPr fontId="12"/>
  </si>
  <si>
    <t>　【介護ロボット等】</t>
    <rPh sb="2" eb="4">
      <t>カイゴ</t>
    </rPh>
    <rPh sb="8" eb="9">
      <t>トウ</t>
    </rPh>
    <phoneticPr fontId="12"/>
  </si>
  <si>
    <t>　【ＩＣＴ機器】</t>
    <rPh sb="5" eb="7">
      <t>キキ</t>
    </rPh>
    <phoneticPr fontId="12"/>
  </si>
  <si>
    <t>　　　　　　　　ＡＩカメラ等（防犯、虐待防止、事故防止など、利用者の安全安心のために活用するカメラ）</t>
    <rPh sb="13" eb="14">
      <t>トウ</t>
    </rPh>
    <rPh sb="15" eb="17">
      <t>ボウハン</t>
    </rPh>
    <rPh sb="18" eb="20">
      <t>ギャクタイ</t>
    </rPh>
    <rPh sb="20" eb="22">
      <t>ボウシ</t>
    </rPh>
    <rPh sb="23" eb="25">
      <t>ジコ</t>
    </rPh>
    <rPh sb="25" eb="27">
      <t>ボウシ</t>
    </rPh>
    <rPh sb="30" eb="33">
      <t>リヨウシャ</t>
    </rPh>
    <rPh sb="34" eb="36">
      <t>アンゼン</t>
    </rPh>
    <rPh sb="36" eb="38">
      <t>アンシン</t>
    </rPh>
    <rPh sb="42" eb="44">
      <t>カツヨウ</t>
    </rPh>
    <phoneticPr fontId="12"/>
  </si>
  <si>
    <r>
      <t>　　　　　　　　ソフトウェア</t>
    </r>
    <r>
      <rPr>
        <sz val="10"/>
        <rFont val="ＭＳ Ｐゴシック"/>
        <family val="3"/>
        <charset val="128"/>
      </rPr>
      <t>（事業所での業務を支援するソフトウェア（記録業務、情報共有業務、請求業務）で、各種業務を一気通貫で行うことが可能なものに限る。）</t>
    </r>
    <rPh sb="15" eb="18">
      <t>ジギョウショ</t>
    </rPh>
    <rPh sb="20" eb="22">
      <t>ギョウム</t>
    </rPh>
    <rPh sb="23" eb="25">
      <t>シエン</t>
    </rPh>
    <rPh sb="34" eb="36">
      <t>キロク</t>
    </rPh>
    <rPh sb="36" eb="38">
      <t>ギョウム</t>
    </rPh>
    <rPh sb="39" eb="41">
      <t>ジョウホウ</t>
    </rPh>
    <rPh sb="41" eb="43">
      <t>キョウユウ</t>
    </rPh>
    <rPh sb="43" eb="45">
      <t>ギョウム</t>
    </rPh>
    <rPh sb="46" eb="48">
      <t>セイキュウ</t>
    </rPh>
    <rPh sb="48" eb="50">
      <t>ギョウム</t>
    </rPh>
    <rPh sb="53" eb="55">
      <t>カクシュ</t>
    </rPh>
    <rPh sb="55" eb="57">
      <t>ギョウム</t>
    </rPh>
    <rPh sb="58" eb="60">
      <t>イッキ</t>
    </rPh>
    <rPh sb="60" eb="62">
      <t>ツウカン</t>
    </rPh>
    <rPh sb="63" eb="64">
      <t>オコナ</t>
    </rPh>
    <rPh sb="68" eb="70">
      <t>カノウ</t>
    </rPh>
    <rPh sb="74" eb="75">
      <t>カギ</t>
    </rPh>
    <phoneticPr fontId="12"/>
  </si>
  <si>
    <r>
      <t>　　　　　　　　ソフトウェア</t>
    </r>
    <r>
      <rPr>
        <sz val="10"/>
        <rFont val="ＭＳ Ｐゴシック"/>
        <family val="3"/>
        <charset val="128"/>
      </rPr>
      <t>（バックオフィス業務のためのソフトウェア（勤怠管理、シフト表作成、人事、給与などの業務）で、各種業務を一気通貫で行うことが可能なものに限る。）</t>
    </r>
    <rPh sb="22" eb="24">
      <t>ギョウム</t>
    </rPh>
    <rPh sb="35" eb="37">
      <t>キンタイ</t>
    </rPh>
    <rPh sb="37" eb="39">
      <t>カンリ</t>
    </rPh>
    <rPh sb="43" eb="44">
      <t>ヒョウ</t>
    </rPh>
    <rPh sb="44" eb="46">
      <t>サクセイ</t>
    </rPh>
    <rPh sb="47" eb="49">
      <t>ジンジ</t>
    </rPh>
    <rPh sb="50" eb="52">
      <t>キュウヨ</t>
    </rPh>
    <rPh sb="55" eb="57">
      <t>ギョウム</t>
    </rPh>
    <rPh sb="60" eb="62">
      <t>カクシュ</t>
    </rPh>
    <rPh sb="62" eb="64">
      <t>ギョウム</t>
    </rPh>
    <rPh sb="65" eb="67">
      <t>イッキ</t>
    </rPh>
    <rPh sb="67" eb="69">
      <t>ツウカン</t>
    </rPh>
    <rPh sb="70" eb="71">
      <t>オコナ</t>
    </rPh>
    <rPh sb="75" eb="77">
      <t>カノウ</t>
    </rPh>
    <rPh sb="81" eb="82">
      <t>カギ</t>
    </rPh>
    <phoneticPr fontId="12"/>
  </si>
  <si>
    <t xml:space="preserve">       ※介護ロボット等において、「見守り・コミュニケーション」を選択している場合は、上記パソコン、スマートフォン、タブレット、インカム、ソフトウェアに加えて以下の</t>
    <rPh sb="8" eb="10">
      <t>カイゴ</t>
    </rPh>
    <rPh sb="14" eb="15">
      <t>トウ</t>
    </rPh>
    <rPh sb="21" eb="23">
      <t>ミマモ</t>
    </rPh>
    <rPh sb="36" eb="38">
      <t>センタク</t>
    </rPh>
    <rPh sb="42" eb="44">
      <t>バアイ</t>
    </rPh>
    <rPh sb="46" eb="48">
      <t>ジョウキ</t>
    </rPh>
    <rPh sb="79" eb="80">
      <t>クワ</t>
    </rPh>
    <phoneticPr fontId="12"/>
  </si>
  <si>
    <t xml:space="preserve"> 　　　　通信環境機器等の費用も対象となる。ただし、見守り記機器を効果的に活用するために必要な機器等に限る。</t>
    <rPh sb="13" eb="15">
      <t>ヒヨウ</t>
    </rPh>
    <rPh sb="16" eb="18">
      <t>タイショウ</t>
    </rPh>
    <rPh sb="26" eb="28">
      <t>ミマモ</t>
    </rPh>
    <rPh sb="29" eb="30">
      <t>キ</t>
    </rPh>
    <rPh sb="30" eb="32">
      <t>キキ</t>
    </rPh>
    <rPh sb="33" eb="36">
      <t>コウカテキ</t>
    </rPh>
    <rPh sb="37" eb="39">
      <t>カツヨウ</t>
    </rPh>
    <rPh sb="44" eb="46">
      <t>ヒツヨウ</t>
    </rPh>
    <rPh sb="47" eb="49">
      <t>キキ</t>
    </rPh>
    <rPh sb="49" eb="50">
      <t>トウ</t>
    </rPh>
    <rPh sb="51" eb="52">
      <t>カギ</t>
    </rPh>
    <phoneticPr fontId="12"/>
  </si>
  <si>
    <t>　　　　　　　　通信環境機器等（Wi-Fi環境を整備するために必要な経費、記録ソフトウェア、システム管理サーバー、モデム、ルータ等）</t>
    <rPh sb="8" eb="10">
      <t>ツウシン</t>
    </rPh>
    <rPh sb="10" eb="12">
      <t>カンキョウ</t>
    </rPh>
    <rPh sb="12" eb="14">
      <t>キキ</t>
    </rPh>
    <rPh sb="14" eb="15">
      <t>トウ</t>
    </rPh>
    <rPh sb="21" eb="23">
      <t>カンキョウ</t>
    </rPh>
    <rPh sb="24" eb="26">
      <t>セイビ</t>
    </rPh>
    <rPh sb="31" eb="33">
      <t>ヒツヨウ</t>
    </rPh>
    <rPh sb="34" eb="36">
      <t>ケイヒ</t>
    </rPh>
    <rPh sb="37" eb="39">
      <t>キロク</t>
    </rPh>
    <rPh sb="50" eb="52">
      <t>カンリ</t>
    </rPh>
    <rPh sb="64" eb="65">
      <t>トウ</t>
    </rPh>
    <phoneticPr fontId="12"/>
  </si>
  <si>
    <t>（４）機器を導入する業務内容（概要）　</t>
    <rPh sb="3" eb="5">
      <t>キキ</t>
    </rPh>
    <rPh sb="6" eb="8">
      <t>ドウニュウ</t>
    </rPh>
    <rPh sb="10" eb="12">
      <t>ギョウム</t>
    </rPh>
    <rPh sb="12" eb="14">
      <t>ナイヨウ</t>
    </rPh>
    <rPh sb="15" eb="17">
      <t>ガイヨウ</t>
    </rPh>
    <phoneticPr fontId="12"/>
  </si>
  <si>
    <t>（５）パッケージ型（介護ロボット等やICT等の複数組み合わせ）の導入による効果　</t>
    <rPh sb="8" eb="9">
      <t>ガタ</t>
    </rPh>
    <rPh sb="10" eb="12">
      <t>カイゴ</t>
    </rPh>
    <rPh sb="16" eb="17">
      <t>トウ</t>
    </rPh>
    <rPh sb="21" eb="22">
      <t>トウ</t>
    </rPh>
    <rPh sb="23" eb="25">
      <t>フクスウ</t>
    </rPh>
    <rPh sb="25" eb="26">
      <t>ク</t>
    </rPh>
    <rPh sb="27" eb="28">
      <t>ア</t>
    </rPh>
    <rPh sb="32" eb="34">
      <t>ドウニュウ</t>
    </rPh>
    <rPh sb="37" eb="39">
      <t>コウカ</t>
    </rPh>
    <phoneticPr fontId="12"/>
  </si>
  <si>
    <t>（６）パッケージ型による機器導入前の定量的指標及び導入により想定される定量的指標</t>
    <rPh sb="8" eb="9">
      <t>ガタ</t>
    </rPh>
    <rPh sb="12" eb="14">
      <t>キキ</t>
    </rPh>
    <rPh sb="14" eb="17">
      <t>ドウニュウマエ</t>
    </rPh>
    <rPh sb="18" eb="21">
      <t>テイリョウテキ</t>
    </rPh>
    <rPh sb="21" eb="23">
      <t>シヒョウ</t>
    </rPh>
    <rPh sb="23" eb="24">
      <t>オヨ</t>
    </rPh>
    <rPh sb="25" eb="27">
      <t>ドウニュウ</t>
    </rPh>
    <rPh sb="30" eb="32">
      <t>ソウテイ</t>
    </rPh>
    <rPh sb="35" eb="38">
      <t>テイリョウテキ</t>
    </rPh>
    <rPh sb="38" eb="40">
      <t>シヒョウ</t>
    </rPh>
    <phoneticPr fontId="12"/>
  </si>
  <si>
    <t>　①　前記（４）に係る現在（パッケージ型による機器導入前）の業務時間内訳</t>
    <rPh sb="3" eb="5">
      <t>ゼンキ</t>
    </rPh>
    <rPh sb="9" eb="10">
      <t>カカ</t>
    </rPh>
    <rPh sb="11" eb="13">
      <t>ゲンザイ</t>
    </rPh>
    <rPh sb="19" eb="20">
      <t>ガタ</t>
    </rPh>
    <rPh sb="23" eb="25">
      <t>キキ</t>
    </rPh>
    <rPh sb="25" eb="28">
      <t>ドウニュウマエ</t>
    </rPh>
    <rPh sb="30" eb="32">
      <t>ギョウム</t>
    </rPh>
    <rPh sb="32" eb="34">
      <t>ジカン</t>
    </rPh>
    <rPh sb="34" eb="36">
      <t>ウチワケ</t>
    </rPh>
    <phoneticPr fontId="12"/>
  </si>
  <si>
    <t>７　支援記録の作成</t>
    <rPh sb="2" eb="4">
      <t>シエン</t>
    </rPh>
    <rPh sb="4" eb="6">
      <t>キロク</t>
    </rPh>
    <rPh sb="7" eb="9">
      <t>サクセイ</t>
    </rPh>
    <phoneticPr fontId="12"/>
  </si>
  <si>
    <t>８　職員間の情報伝達・情報共有</t>
    <rPh sb="2" eb="4">
      <t>ショクイン</t>
    </rPh>
    <rPh sb="4" eb="5">
      <t>カン</t>
    </rPh>
    <rPh sb="6" eb="8">
      <t>ジョウホウ</t>
    </rPh>
    <rPh sb="8" eb="10">
      <t>デンタツ</t>
    </rPh>
    <rPh sb="11" eb="13">
      <t>ジョウホウ</t>
    </rPh>
    <rPh sb="13" eb="15">
      <t>キョウユウ</t>
    </rPh>
    <phoneticPr fontId="12"/>
  </si>
  <si>
    <t>９　請求業務・勤怠管理・給与業務等</t>
    <rPh sb="2" eb="4">
      <t>セイキュウ</t>
    </rPh>
    <rPh sb="4" eb="6">
      <t>ギョウム</t>
    </rPh>
    <rPh sb="7" eb="9">
      <t>キンタイ</t>
    </rPh>
    <rPh sb="9" eb="11">
      <t>カンリ</t>
    </rPh>
    <rPh sb="12" eb="14">
      <t>キュウヨ</t>
    </rPh>
    <rPh sb="14" eb="16">
      <t>ギョウム</t>
    </rPh>
    <rPh sb="16" eb="17">
      <t>トウ</t>
    </rPh>
    <phoneticPr fontId="12"/>
  </si>
  <si>
    <t>１０　見守り機器の使用・確認</t>
    <rPh sb="3" eb="5">
      <t>ミマモ</t>
    </rPh>
    <rPh sb="6" eb="8">
      <t>キキ</t>
    </rPh>
    <rPh sb="9" eb="11">
      <t>シヨウ</t>
    </rPh>
    <rPh sb="12" eb="14">
      <t>カクニン</t>
    </rPh>
    <phoneticPr fontId="12"/>
  </si>
  <si>
    <t>１１　その他の間接業務</t>
    <rPh sb="5" eb="6">
      <t>タ</t>
    </rPh>
    <rPh sb="7" eb="9">
      <t>カンセツ</t>
    </rPh>
    <rPh sb="9" eb="11">
      <t>ギョウム</t>
    </rPh>
    <phoneticPr fontId="12"/>
  </si>
  <si>
    <t>　②　パッケージ型による機器導入後の前記（４）に係る想定業務時間内訳</t>
    <rPh sb="8" eb="9">
      <t>ガタ</t>
    </rPh>
    <rPh sb="12" eb="14">
      <t>キキ</t>
    </rPh>
    <rPh sb="14" eb="17">
      <t>ドウニュウゴ</t>
    </rPh>
    <rPh sb="18" eb="20">
      <t>ゼンキ</t>
    </rPh>
    <rPh sb="24" eb="25">
      <t>カカ</t>
    </rPh>
    <rPh sb="26" eb="28">
      <t>ソウテイ</t>
    </rPh>
    <rPh sb="28" eb="30">
      <t>ギョウム</t>
    </rPh>
    <rPh sb="30" eb="32">
      <t>ジカン</t>
    </rPh>
    <rPh sb="32" eb="34">
      <t>ウチワケ</t>
    </rPh>
    <phoneticPr fontId="12"/>
  </si>
  <si>
    <t>【介護ロボット等】</t>
    <rPh sb="1" eb="3">
      <t>カイゴ</t>
    </rPh>
    <rPh sb="7" eb="8">
      <t>トウ</t>
    </rPh>
    <phoneticPr fontId="12"/>
  </si>
  <si>
    <t>【ICT機器】</t>
    <rPh sb="4" eb="6">
      <t>キキ</t>
    </rPh>
    <phoneticPr fontId="12"/>
  </si>
  <si>
    <t>見守り機器の導入に伴う通信環境整備に係る経費（障害者支援施設、グループホームのみ）</t>
    <phoneticPr fontId="12"/>
  </si>
  <si>
    <t>通信環境整備費用（合計）</t>
    <rPh sb="0" eb="2">
      <t>ツウシン</t>
    </rPh>
    <rPh sb="2" eb="4">
      <t>カンキョウ</t>
    </rPh>
    <rPh sb="4" eb="6">
      <t>セイビ</t>
    </rPh>
    <rPh sb="6" eb="8">
      <t>ヒヨウ</t>
    </rPh>
    <rPh sb="9" eb="11">
      <t>ゴウケイ</t>
    </rPh>
    <phoneticPr fontId="12"/>
  </si>
  <si>
    <t>見守り機器の導入に伴う通信環境整備に係る経費（積算内訳）</t>
    <rPh sb="0" eb="2">
      <t>ミマモ</t>
    </rPh>
    <rPh sb="20" eb="22">
      <t>ケイヒ</t>
    </rPh>
    <rPh sb="23" eb="25">
      <t>セキサン</t>
    </rPh>
    <rPh sb="25" eb="27">
      <t>ウチワケ</t>
    </rPh>
    <phoneticPr fontId="12"/>
  </si>
  <si>
    <t>費用合計</t>
    <rPh sb="0" eb="2">
      <t>ヒヨウ</t>
    </rPh>
    <rPh sb="2" eb="4">
      <t>ゴウケイ</t>
    </rPh>
    <phoneticPr fontId="12"/>
  </si>
  <si>
    <t>令和７年度（令和６年度からの繰越分）障害福祉分野の介護テクノロジー導入支援事業（パッケージ型導入支援）
事業計画書</t>
    <phoneticPr fontId="12"/>
  </si>
  <si>
    <t>令和７年度（令和６年度からの繰越分）障害福祉分野の介護テクノロジー導入支援事業（パッケージ型導入支援）
積算内訳書</t>
    <phoneticPr fontId="12"/>
  </si>
  <si>
    <t>対象経費支出予定額合計</t>
    <rPh sb="0" eb="2">
      <t>タイショウ</t>
    </rPh>
    <rPh sb="2" eb="4">
      <t>ケイヒ</t>
    </rPh>
    <rPh sb="4" eb="6">
      <t>シシュツ</t>
    </rPh>
    <rPh sb="6" eb="8">
      <t>ヨテイ</t>
    </rPh>
    <rPh sb="8" eb="9">
      <t>ガク</t>
    </rPh>
    <rPh sb="9" eb="11">
      <t>ゴウケイ</t>
    </rPh>
    <phoneticPr fontId="12"/>
  </si>
  <si>
    <t>岐阜県</t>
    <rPh sb="0" eb="3">
      <t>ギフケン</t>
    </rPh>
    <phoneticPr fontId="12"/>
  </si>
  <si>
    <t>※記入不用</t>
    <rPh sb="1" eb="5">
      <t>キニュウフヨウ</t>
    </rPh>
    <phoneticPr fontId="12"/>
  </si>
  <si>
    <t>令和７年度（令和６年度からの繰越分）障害福祉分野の介護テクノロジー導入支援事業（パッケージ型導入支援）　事業計画書　総表　</t>
    <phoneticPr fontId="12"/>
  </si>
  <si>
    <t>県補助協議額（Ｋ）×３/４</t>
    <rPh sb="0" eb="1">
      <t>ケン</t>
    </rPh>
    <rPh sb="1" eb="3">
      <t>ホジョ</t>
    </rPh>
    <rPh sb="3" eb="5">
      <t>キョウギ</t>
    </rPh>
    <rPh sb="5" eb="6">
      <t>ガク</t>
    </rPh>
    <phoneticPr fontId="12"/>
  </si>
  <si>
    <t>※確認事項について、該当するものに○又は×を付けること。</t>
    <rPh sb="1" eb="3">
      <t>カクニン</t>
    </rPh>
    <rPh sb="3" eb="5">
      <t>ジコウ</t>
    </rPh>
    <rPh sb="10" eb="12">
      <t>ガイトウ</t>
    </rPh>
    <rPh sb="18" eb="19">
      <t>マタ</t>
    </rPh>
    <rPh sb="22" eb="23">
      <t>ツ</t>
    </rPh>
    <phoneticPr fontId="12"/>
  </si>
  <si>
    <t>様式３-１</t>
    <rPh sb="0" eb="2">
      <t>ヨウシキ</t>
    </rPh>
    <phoneticPr fontId="12"/>
  </si>
  <si>
    <t>（様式３-２）</t>
    <rPh sb="1" eb="3">
      <t>ヨウシキ</t>
    </rPh>
    <phoneticPr fontId="12"/>
  </si>
  <si>
    <t>（様式３-３）</t>
    <rPh sb="1" eb="3">
      <t>ヨウシキ</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</si>
</sst>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人時間&quot;"/>
    <numFmt numFmtId="184" formatCode="#,##0_ &quot;時間&quot;"/>
    <numFmt numFmtId="185" formatCode="#,##0_ &quot;ページ&quot;"/>
  </numFmts>
  <fonts count="6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sz val="14"/>
      <color theme="1"/>
      <name val="ＭＳ Ｐゴシック"/>
      <family val="3"/>
      <charset val="128"/>
    </font>
    <font>
      <b/>
      <u/>
      <sz val="12"/>
      <name val="ＭＳ Ｐゴシック"/>
      <family val="3"/>
      <charset val="128"/>
      <scheme val="minor"/>
    </font>
    <font>
      <sz val="16"/>
      <name val="ＭＳ Ｐゴシック"/>
      <family val="3"/>
      <charset val="128"/>
    </font>
    <font>
      <sz val="14"/>
      <name val="ＭＳ Ｐゴシック"/>
      <family val="3"/>
      <charset val="128"/>
    </font>
    <font>
      <sz val="18"/>
      <name val="ＭＳ Ｐゴシック"/>
      <family val="3"/>
      <charset val="128"/>
    </font>
    <font>
      <b/>
      <sz val="16"/>
      <name val="ＭＳ Ｐゴシック"/>
      <family val="3"/>
      <charset val="128"/>
    </font>
    <font>
      <b/>
      <sz val="14"/>
      <name val="ＭＳ Ｐゴシック"/>
      <family val="3"/>
      <charset val="128"/>
      <scheme val="minor"/>
    </font>
    <font>
      <b/>
      <sz val="20"/>
      <color rgb="FFFF0000"/>
      <name val="ＭＳ Ｐゴシック"/>
      <family val="3"/>
      <charset val="128"/>
    </font>
    <font>
      <b/>
      <sz val="14"/>
      <color theme="1"/>
      <name val="ＭＳ Ｐゴシック"/>
      <family val="3"/>
      <charset val="128"/>
    </font>
    <font>
      <b/>
      <sz val="16"/>
      <color rgb="FFFF0000"/>
      <name val="ＭＳ Ｐゴシック"/>
      <family val="3"/>
      <charset val="128"/>
    </font>
    <font>
      <b/>
      <sz val="22"/>
      <color rgb="FFFF0000"/>
      <name val="ＭＳ Ｐゴシック"/>
      <family val="3"/>
      <charset val="128"/>
    </font>
    <font>
      <sz val="10"/>
      <name val="ＭＳ Ｐゴシック"/>
      <family val="3"/>
      <charset val="128"/>
    </font>
    <font>
      <sz val="12"/>
      <color rgb="FFFF0000"/>
      <name val="ＭＳ Ｐゴシック"/>
      <family val="3"/>
      <charset val="128"/>
      <scheme val="minor"/>
    </font>
    <font>
      <sz val="9"/>
      <name val="ＭＳ Ｐゴシック"/>
      <family val="3"/>
      <charset val="128"/>
    </font>
    <font>
      <sz val="20"/>
      <name val="ＭＳ Ｐゴシック"/>
      <family val="3"/>
      <charset val="128"/>
    </font>
    <font>
      <sz val="11"/>
      <color theme="1"/>
      <name val="ＭＳ Ｐゴシック"/>
      <family val="2"/>
      <scheme val="minor"/>
    </font>
    <font>
      <b/>
      <sz val="13"/>
      <color rgb="FFFF0000"/>
      <name val="ＭＳ Ｐゴシック"/>
      <family val="3"/>
      <charset val="128"/>
    </font>
    <font>
      <b/>
      <sz val="13"/>
      <color theme="1"/>
      <name val="ＭＳ Ｐゴシック"/>
      <family val="3"/>
      <charset val="128"/>
    </font>
    <font>
      <sz val="10"/>
      <color rgb="FFFF0000"/>
      <name val="ＭＳ Ｐゴシック"/>
      <family val="3"/>
      <charset val="128"/>
      <scheme val="minor"/>
    </font>
    <font>
      <sz val="9"/>
      <color rgb="FF000000"/>
      <name val="Meiryo UI"/>
      <family val="3"/>
      <charset val="128"/>
    </font>
  </fonts>
  <fills count="13">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1" tint="0.49998474074526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58" fillId="0" borderId="0" applyFont="0" applyFill="0" applyBorder="0" applyAlignment="0" applyProtection="0">
      <alignment vertical="center"/>
    </xf>
  </cellStyleXfs>
  <cellXfs count="376">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8"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30"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4" borderId="27" xfId="9" applyFont="1" applyFill="1" applyBorder="1" applyAlignment="1">
      <alignment horizontal="center" vertical="center"/>
    </xf>
    <xf numFmtId="0" fontId="16" fillId="0" borderId="0" xfId="9" applyFont="1">
      <alignment vertical="center"/>
    </xf>
    <xf numFmtId="0" fontId="16" fillId="4" borderId="33" xfId="9" applyFont="1" applyFill="1" applyBorder="1" applyAlignment="1">
      <alignment horizontal="center" vertical="center" shrinkToFit="1"/>
    </xf>
    <xf numFmtId="0" fontId="16" fillId="4" borderId="33" xfId="9" applyFont="1" applyFill="1" applyBorder="1" applyAlignment="1">
      <alignment horizontal="center" vertical="center"/>
    </xf>
    <xf numFmtId="0" fontId="16" fillId="4" borderId="25"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30" fillId="0" borderId="0" xfId="0" applyFont="1" applyProtection="1">
      <alignment vertical="center"/>
      <protection locked="0"/>
    </xf>
    <xf numFmtId="41" fontId="28" fillId="0" borderId="0" xfId="11" applyNumberFormat="1" applyFont="1" applyFill="1" applyBorder="1" applyAlignment="1" applyProtection="1">
      <alignment horizontal="right" vertical="center"/>
    </xf>
    <xf numFmtId="0" fontId="36" fillId="0" borderId="0" xfId="0" applyFont="1">
      <alignment vertical="center"/>
    </xf>
    <xf numFmtId="0" fontId="37" fillId="0" borderId="0" xfId="0" applyFont="1">
      <alignment vertical="center"/>
    </xf>
    <xf numFmtId="0" fontId="35" fillId="0" borderId="0" xfId="0" applyFont="1" applyAlignment="1">
      <alignment horizontal="center" vertical="center"/>
    </xf>
    <xf numFmtId="0" fontId="35" fillId="0" borderId="0" xfId="0" applyFont="1" applyAlignment="1">
      <alignment horizontal="center" vertical="center" shrinkToFit="1"/>
    </xf>
    <xf numFmtId="0" fontId="30" fillId="0" borderId="0" xfId="0" applyFont="1">
      <alignment vertical="center"/>
    </xf>
    <xf numFmtId="0" fontId="15" fillId="0" borderId="0" xfId="0" applyFont="1">
      <alignment vertical="center"/>
    </xf>
    <xf numFmtId="0" fontId="39" fillId="0" borderId="0" xfId="0" applyFont="1">
      <alignment vertical="center"/>
    </xf>
    <xf numFmtId="0" fontId="16" fillId="0" borderId="0" xfId="0" applyFont="1">
      <alignment vertical="center"/>
    </xf>
    <xf numFmtId="0" fontId="42" fillId="0" borderId="0" xfId="0" applyFont="1">
      <alignment vertical="center"/>
    </xf>
    <xf numFmtId="0" fontId="23" fillId="0" borderId="0" xfId="0" applyFont="1">
      <alignment vertical="center"/>
    </xf>
    <xf numFmtId="0" fontId="44" fillId="0" borderId="0" xfId="9" applyFont="1" applyProtection="1">
      <alignment vertical="center"/>
      <protection locked="0"/>
    </xf>
    <xf numFmtId="0" fontId="30" fillId="0" borderId="0" xfId="9" applyFont="1" applyAlignment="1" applyProtection="1">
      <alignment horizontal="center" vertical="center"/>
      <protection locked="0"/>
    </xf>
    <xf numFmtId="0" fontId="17" fillId="0" borderId="2" xfId="9" applyFont="1" applyBorder="1" applyAlignment="1" applyProtection="1">
      <alignment vertical="top"/>
      <protection locked="0"/>
    </xf>
    <xf numFmtId="0" fontId="45" fillId="0" borderId="0" xfId="0" applyFont="1">
      <alignment vertical="center"/>
    </xf>
    <xf numFmtId="0" fontId="46" fillId="0" borderId="0" xfId="0" applyFont="1" applyAlignment="1">
      <alignment horizontal="left" vertical="center"/>
    </xf>
    <xf numFmtId="0" fontId="45" fillId="0" borderId="0" xfId="0" applyFont="1" applyAlignment="1">
      <alignment horizontal="left" vertical="center"/>
    </xf>
    <xf numFmtId="0" fontId="14" fillId="0" borderId="0" xfId="0" applyFont="1" applyAlignment="1">
      <alignment vertical="center" wrapText="1"/>
    </xf>
    <xf numFmtId="0" fontId="45" fillId="0" borderId="0" xfId="0" applyFont="1" applyAlignment="1">
      <alignment horizontal="right"/>
    </xf>
    <xf numFmtId="0" fontId="43" fillId="0" borderId="1" xfId="0" applyFont="1" applyBorder="1" applyAlignment="1">
      <alignment horizontal="center" vertical="center" shrinkToFit="1"/>
    </xf>
    <xf numFmtId="0" fontId="46" fillId="0" borderId="1" xfId="0" applyFont="1" applyBorder="1" applyProtection="1">
      <alignment vertical="center"/>
      <protection locked="0"/>
    </xf>
    <xf numFmtId="0" fontId="43" fillId="0" borderId="14" xfId="0" applyFont="1" applyBorder="1" applyAlignment="1" applyProtection="1">
      <alignment horizontal="center" vertical="center" wrapText="1" shrinkToFit="1"/>
      <protection locked="0"/>
    </xf>
    <xf numFmtId="38" fontId="43" fillId="0" borderId="2" xfId="33" applyFont="1" applyFill="1" applyBorder="1" applyAlignment="1" applyProtection="1">
      <alignment vertical="center" wrapText="1" shrinkToFit="1"/>
      <protection locked="0"/>
    </xf>
    <xf numFmtId="38" fontId="43" fillId="0" borderId="14" xfId="33" applyFont="1" applyFill="1" applyBorder="1" applyAlignment="1" applyProtection="1">
      <alignment vertical="center" wrapText="1" shrinkToFit="1"/>
      <protection locked="0"/>
    </xf>
    <xf numFmtId="38" fontId="0" fillId="0" borderId="0" xfId="33" applyFont="1">
      <alignment vertical="center"/>
    </xf>
    <xf numFmtId="38" fontId="46" fillId="0" borderId="0" xfId="33" applyFont="1" applyFill="1" applyBorder="1" applyAlignment="1">
      <alignment horizontal="center" vertical="center"/>
    </xf>
    <xf numFmtId="38" fontId="46" fillId="0" borderId="0" xfId="33" applyFont="1" applyFill="1" applyBorder="1" applyAlignment="1">
      <alignment horizontal="right" vertical="center"/>
    </xf>
    <xf numFmtId="38" fontId="46" fillId="0" borderId="0" xfId="33" applyFont="1" applyFill="1" applyBorder="1" applyAlignment="1">
      <alignment vertical="center"/>
    </xf>
    <xf numFmtId="38" fontId="46" fillId="0" borderId="0" xfId="33" applyFont="1" applyFill="1" applyBorder="1">
      <alignment vertical="center"/>
    </xf>
    <xf numFmtId="38" fontId="46" fillId="0" borderId="25" xfId="33" applyFont="1" applyFill="1" applyBorder="1" applyAlignment="1">
      <alignment vertical="center"/>
    </xf>
    <xf numFmtId="38" fontId="46" fillId="3" borderId="15" xfId="33" applyFont="1" applyFill="1" applyBorder="1">
      <alignment vertical="center"/>
    </xf>
    <xf numFmtId="38" fontId="46" fillId="0" borderId="75" xfId="33" applyFont="1" applyFill="1" applyBorder="1" applyAlignment="1">
      <alignment vertical="center"/>
    </xf>
    <xf numFmtId="38" fontId="46" fillId="3" borderId="21" xfId="33" applyFont="1" applyFill="1" applyBorder="1">
      <alignment vertical="center"/>
    </xf>
    <xf numFmtId="38" fontId="45" fillId="0" borderId="0" xfId="33" applyFont="1" applyFill="1" applyBorder="1" applyAlignment="1">
      <alignment horizontal="right" vertical="center"/>
    </xf>
    <xf numFmtId="38" fontId="45" fillId="0" borderId="0" xfId="33" applyFont="1" applyFill="1" applyBorder="1" applyAlignment="1">
      <alignment horizontal="left" vertical="center"/>
    </xf>
    <xf numFmtId="0" fontId="45" fillId="0" borderId="0" xfId="0" applyFont="1" applyAlignment="1">
      <alignment horizontal="right" vertical="center"/>
    </xf>
    <xf numFmtId="0" fontId="46" fillId="0" borderId="0" xfId="0" applyFont="1">
      <alignment vertical="center"/>
    </xf>
    <xf numFmtId="0" fontId="48" fillId="0" borderId="0" xfId="0" applyFont="1">
      <alignment vertical="center"/>
    </xf>
    <xf numFmtId="38" fontId="14" fillId="0" borderId="0" xfId="0" applyNumberFormat="1" applyFont="1" applyAlignment="1">
      <alignment horizontal="left" vertical="center"/>
    </xf>
    <xf numFmtId="38" fontId="46" fillId="3" borderId="76" xfId="33" applyFont="1" applyFill="1" applyBorder="1" applyAlignment="1">
      <alignment vertical="center"/>
    </xf>
    <xf numFmtId="0" fontId="47" fillId="0" borderId="0" xfId="0" applyFont="1" applyAlignment="1">
      <alignment horizontal="center" vertical="center" wrapText="1"/>
    </xf>
    <xf numFmtId="0" fontId="17" fillId="0" borderId="0" xfId="0" applyFont="1">
      <alignment vertical="center"/>
    </xf>
    <xf numFmtId="178" fontId="0" fillId="0" borderId="0" xfId="0" applyNumberFormat="1" applyAlignment="1">
      <alignment horizontal="center" vertical="center" shrinkToFit="1"/>
    </xf>
    <xf numFmtId="0" fontId="0" fillId="0" borderId="0" xfId="0" applyAlignment="1">
      <alignment horizontal="left" vertical="center"/>
    </xf>
    <xf numFmtId="41" fontId="0" fillId="0" borderId="0" xfId="0" applyNumberFormat="1" applyAlignment="1">
      <alignment horizontal="center" vertical="center"/>
    </xf>
    <xf numFmtId="0" fontId="15" fillId="0" borderId="0" xfId="9">
      <alignment vertical="center"/>
    </xf>
    <xf numFmtId="0" fontId="15" fillId="0" borderId="0" xfId="9" applyProtection="1">
      <alignment vertical="center"/>
      <protection locked="0"/>
    </xf>
    <xf numFmtId="0" fontId="28" fillId="9" borderId="3" xfId="9" applyFont="1" applyFill="1" applyBorder="1" applyProtection="1">
      <alignment vertical="center"/>
      <protection locked="0"/>
    </xf>
    <xf numFmtId="0" fontId="15" fillId="0" borderId="0" xfId="9" applyAlignment="1" applyProtection="1">
      <alignment horizontal="left" vertical="top" wrapText="1"/>
      <protection locked="0"/>
    </xf>
    <xf numFmtId="0" fontId="21" fillId="4" borderId="1" xfId="9" applyFont="1" applyFill="1" applyBorder="1" applyAlignment="1" applyProtection="1">
      <alignment horizontal="center" vertical="center"/>
      <protection locked="0"/>
    </xf>
    <xf numFmtId="0" fontId="28" fillId="0" borderId="0" xfId="9" applyFont="1" applyProtection="1">
      <alignment vertical="center"/>
      <protection locked="0"/>
    </xf>
    <xf numFmtId="0" fontId="14" fillId="0" borderId="1" xfId="0" applyFont="1" applyBorder="1">
      <alignment vertical="center"/>
    </xf>
    <xf numFmtId="178" fontId="23" fillId="0" borderId="0" xfId="0" applyNumberFormat="1" applyFont="1" applyAlignment="1">
      <alignment horizontal="center" vertical="center"/>
    </xf>
    <xf numFmtId="0" fontId="38" fillId="0" borderId="0" xfId="0" applyFont="1" applyAlignment="1">
      <alignment horizontal="center" vertical="center"/>
    </xf>
    <xf numFmtId="0" fontId="0" fillId="0" borderId="0" xfId="0" applyAlignment="1">
      <alignment horizontal="center" vertical="center" shrinkToFit="1"/>
    </xf>
    <xf numFmtId="185"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horizontal="center" vertical="center" wrapText="1"/>
    </xf>
    <xf numFmtId="0" fontId="41" fillId="0" borderId="0" xfId="0" applyFont="1" applyAlignment="1">
      <alignment horizontal="center" vertical="center" wrapText="1"/>
    </xf>
    <xf numFmtId="177" fontId="23" fillId="0" borderId="0" xfId="0" applyNumberFormat="1" applyFont="1">
      <alignment vertical="center"/>
    </xf>
    <xf numFmtId="0" fontId="16" fillId="0" borderId="0" xfId="35" applyFont="1">
      <alignment vertical="center"/>
    </xf>
    <xf numFmtId="0" fontId="27" fillId="0" borderId="0" xfId="35" applyFont="1" applyAlignment="1">
      <alignment horizontal="center" vertical="center"/>
    </xf>
    <xf numFmtId="0" fontId="1" fillId="0" borderId="0" xfId="35">
      <alignment vertical="center"/>
    </xf>
    <xf numFmtId="0" fontId="16" fillId="0" borderId="0" xfId="35" applyFont="1" applyProtection="1">
      <alignment vertical="center"/>
      <protection locked="0"/>
    </xf>
    <xf numFmtId="0" fontId="19" fillId="0" borderId="0" xfId="35" applyFont="1" applyAlignment="1" applyProtection="1">
      <alignment horizontal="center" vertical="center"/>
      <protection locked="0"/>
    </xf>
    <xf numFmtId="0" fontId="1" fillId="0" borderId="0" xfId="35" applyProtection="1">
      <alignment vertical="center"/>
      <protection locked="0"/>
    </xf>
    <xf numFmtId="0" fontId="35" fillId="0" borderId="0" xfId="35" applyFont="1" applyAlignment="1" applyProtection="1">
      <alignment horizontal="center" vertical="center" shrinkToFit="1"/>
      <protection locked="0"/>
    </xf>
    <xf numFmtId="0" fontId="34" fillId="0" borderId="0" xfId="35" applyFont="1" applyAlignment="1" applyProtection="1">
      <alignment horizontal="center" vertical="center"/>
      <protection locked="0"/>
    </xf>
    <xf numFmtId="0" fontId="28" fillId="0" borderId="3" xfId="9" applyFont="1" applyBorder="1" applyAlignment="1" applyProtection="1">
      <alignment horizontal="center" vertical="center"/>
      <protection locked="0"/>
    </xf>
    <xf numFmtId="0" fontId="17" fillId="0" borderId="0" xfId="9" applyFont="1" applyAlignment="1" applyProtection="1">
      <alignment vertical="top"/>
      <protection locked="0"/>
    </xf>
    <xf numFmtId="0" fontId="17" fillId="0" borderId="0" xfId="9" applyFont="1" applyAlignment="1" applyProtection="1">
      <alignment horizontal="right" vertical="center"/>
      <protection locked="0"/>
    </xf>
    <xf numFmtId="0" fontId="17" fillId="0" borderId="0" xfId="9" applyFont="1" applyAlignment="1" applyProtection="1">
      <alignment horizontal="center" vertical="center"/>
      <protection locked="0"/>
    </xf>
    <xf numFmtId="0" fontId="21" fillId="0" borderId="0" xfId="9" applyFont="1" applyAlignment="1" applyProtection="1">
      <alignment horizontal="center" vertical="center"/>
      <protection locked="0"/>
    </xf>
    <xf numFmtId="0" fontId="21" fillId="0" borderId="0" xfId="9" applyFont="1" applyAlignment="1" applyProtection="1">
      <alignment horizontal="left" vertical="center"/>
      <protection locked="0"/>
    </xf>
    <xf numFmtId="0" fontId="50" fillId="0" borderId="0" xfId="0" applyFont="1">
      <alignment vertical="center"/>
    </xf>
    <xf numFmtId="0" fontId="46" fillId="0" borderId="14" xfId="0" applyFont="1" applyBorder="1" applyProtection="1">
      <alignment vertical="center"/>
      <protection locked="0"/>
    </xf>
    <xf numFmtId="0" fontId="43" fillId="0" borderId="80" xfId="0" applyFont="1" applyBorder="1" applyAlignment="1">
      <alignment horizontal="center" vertical="center" wrapText="1" shrinkToFit="1"/>
    </xf>
    <xf numFmtId="0" fontId="43" fillId="0" borderId="80" xfId="0" applyFont="1" applyBorder="1" applyAlignment="1">
      <alignment horizontal="center" vertical="center" shrinkToFit="1"/>
    </xf>
    <xf numFmtId="0" fontId="43" fillId="0" borderId="81" xfId="0" applyFont="1" applyBorder="1" applyAlignment="1">
      <alignment horizontal="center" vertical="center" shrinkToFit="1"/>
    </xf>
    <xf numFmtId="0" fontId="46" fillId="0" borderId="82" xfId="0" applyFont="1" applyBorder="1" applyAlignment="1">
      <alignment horizontal="center" vertical="center" wrapText="1"/>
    </xf>
    <xf numFmtId="0" fontId="43" fillId="0" borderId="32" xfId="0" applyFont="1" applyBorder="1" applyAlignment="1" applyProtection="1">
      <alignment horizontal="center" vertical="center" wrapText="1" shrinkToFit="1"/>
      <protection locked="0"/>
    </xf>
    <xf numFmtId="38" fontId="46" fillId="0" borderId="84" xfId="33" applyFont="1" applyFill="1" applyBorder="1" applyAlignment="1">
      <alignment horizontal="right" vertical="center"/>
    </xf>
    <xf numFmtId="38" fontId="46" fillId="0" borderId="85" xfId="33" applyFont="1" applyFill="1" applyBorder="1" applyAlignment="1">
      <alignment horizontal="right" vertical="center"/>
    </xf>
    <xf numFmtId="0" fontId="43" fillId="8" borderId="6" xfId="0" applyFont="1" applyFill="1" applyBorder="1" applyAlignment="1">
      <alignment horizontal="center" vertical="center" wrapText="1" shrinkToFit="1"/>
    </xf>
    <xf numFmtId="38" fontId="46" fillId="8" borderId="74" xfId="33" applyFont="1" applyFill="1" applyBorder="1" applyAlignment="1">
      <alignment horizontal="right" vertical="center"/>
    </xf>
    <xf numFmtId="0" fontId="43" fillId="0" borderId="86" xfId="0" applyFont="1" applyBorder="1" applyAlignment="1" applyProtection="1">
      <alignment horizontal="center" vertical="center" wrapText="1" shrinkToFit="1"/>
      <protection locked="0"/>
    </xf>
    <xf numFmtId="0" fontId="43" fillId="0" borderId="22" xfId="0" applyFont="1" applyBorder="1" applyAlignment="1" applyProtection="1">
      <alignment horizontal="center" vertical="center" wrapText="1" shrinkToFit="1"/>
      <protection locked="0"/>
    </xf>
    <xf numFmtId="38" fontId="46" fillId="0" borderId="87" xfId="33" applyFont="1" applyFill="1" applyBorder="1" applyAlignment="1">
      <alignment horizontal="center" vertical="center"/>
    </xf>
    <xf numFmtId="38" fontId="46" fillId="0" borderId="88" xfId="33" applyFont="1" applyFill="1" applyBorder="1" applyAlignment="1">
      <alignment vertical="center"/>
    </xf>
    <xf numFmtId="38" fontId="46" fillId="0" borderId="84" xfId="33" applyFont="1" applyFill="1" applyBorder="1" applyAlignment="1">
      <alignment vertical="center"/>
    </xf>
    <xf numFmtId="0" fontId="43" fillId="8" borderId="2" xfId="0" applyFont="1" applyFill="1" applyBorder="1" applyAlignment="1">
      <alignment horizontal="center" vertical="center" wrapText="1" shrinkToFit="1"/>
    </xf>
    <xf numFmtId="0" fontId="43" fillId="0" borderId="82" xfId="0" applyFont="1" applyBorder="1" applyAlignment="1">
      <alignment horizontal="center" vertical="center" shrinkToFit="1"/>
    </xf>
    <xf numFmtId="0" fontId="43" fillId="6" borderId="78" xfId="0" applyFont="1" applyFill="1" applyBorder="1" applyAlignment="1">
      <alignment horizontal="center" vertical="center" shrinkToFit="1"/>
    </xf>
    <xf numFmtId="0" fontId="43" fillId="6" borderId="80" xfId="0" applyFont="1" applyFill="1" applyBorder="1" applyAlignment="1">
      <alignment horizontal="center" vertical="center" wrapText="1" shrinkToFit="1"/>
    </xf>
    <xf numFmtId="0" fontId="46" fillId="6" borderId="79" xfId="0" applyFont="1" applyFill="1" applyBorder="1" applyAlignment="1">
      <alignment horizontal="center" vertical="center" wrapText="1" shrinkToFit="1"/>
    </xf>
    <xf numFmtId="0" fontId="43" fillId="10" borderId="77" xfId="0" applyFont="1" applyFill="1" applyBorder="1" applyAlignment="1">
      <alignment horizontal="center" vertical="center" wrapText="1" shrinkToFit="1"/>
    </xf>
    <xf numFmtId="0" fontId="43" fillId="6" borderId="89" xfId="0" applyFont="1" applyFill="1" applyBorder="1" applyAlignment="1">
      <alignment horizontal="center" vertical="center" wrapText="1" shrinkToFit="1"/>
    </xf>
    <xf numFmtId="0" fontId="46" fillId="0" borderId="78" xfId="0" applyFont="1" applyBorder="1" applyAlignment="1">
      <alignment horizontal="center" vertical="center" wrapText="1"/>
    </xf>
    <xf numFmtId="38" fontId="46" fillId="3" borderId="22" xfId="0" applyNumberFormat="1" applyFont="1" applyFill="1" applyBorder="1">
      <alignment vertical="center"/>
    </xf>
    <xf numFmtId="38" fontId="46" fillId="3" borderId="75" xfId="33" applyFont="1" applyFill="1" applyBorder="1" applyAlignment="1">
      <alignment vertical="center"/>
    </xf>
    <xf numFmtId="38" fontId="46" fillId="3" borderId="25" xfId="0" applyNumberFormat="1" applyFont="1" applyFill="1" applyBorder="1">
      <alignment vertical="center"/>
    </xf>
    <xf numFmtId="38" fontId="46" fillId="3" borderId="39" xfId="0" applyNumberFormat="1" applyFont="1" applyFill="1" applyBorder="1">
      <alignment vertical="center"/>
    </xf>
    <xf numFmtId="0" fontId="51" fillId="6" borderId="80" xfId="0" applyFont="1" applyFill="1" applyBorder="1" applyAlignment="1">
      <alignment horizontal="center" vertical="center" wrapText="1" shrinkToFit="1"/>
    </xf>
    <xf numFmtId="0" fontId="46" fillId="10" borderId="77" xfId="0" applyFont="1" applyFill="1" applyBorder="1" applyAlignment="1">
      <alignment horizontal="center" vertical="center"/>
    </xf>
    <xf numFmtId="0" fontId="53" fillId="0" borderId="0" xfId="0" applyFont="1">
      <alignment vertical="center"/>
    </xf>
    <xf numFmtId="0" fontId="27" fillId="0" borderId="0" xfId="0" applyFont="1" applyAlignment="1">
      <alignment horizontal="center" vertical="center" wrapText="1"/>
    </xf>
    <xf numFmtId="0" fontId="46" fillId="3" borderId="42" xfId="0" applyFont="1" applyFill="1" applyBorder="1">
      <alignment vertical="center"/>
    </xf>
    <xf numFmtId="0" fontId="46" fillId="3" borderId="41" xfId="0" applyFont="1" applyFill="1" applyBorder="1">
      <alignment vertical="center"/>
    </xf>
    <xf numFmtId="0" fontId="28" fillId="0" borderId="0" xfId="0" applyFont="1" applyAlignment="1" applyProtection="1">
      <alignment horizontal="left" vertical="center"/>
      <protection locked="0"/>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41" fontId="30" fillId="0" borderId="0" xfId="0" applyNumberFormat="1" applyFont="1" applyAlignment="1">
      <alignment horizontal="center" vertical="center"/>
    </xf>
    <xf numFmtId="0" fontId="55" fillId="0" borderId="0" xfId="0" applyFont="1">
      <alignment vertical="center"/>
    </xf>
    <xf numFmtId="0" fontId="28" fillId="0" borderId="0" xfId="0" applyFont="1">
      <alignment vertical="center"/>
    </xf>
    <xf numFmtId="0" fontId="28" fillId="0" borderId="0" xfId="0" applyFont="1" applyAlignment="1">
      <alignment horizontal="left" vertical="center"/>
    </xf>
    <xf numFmtId="178" fontId="14" fillId="0" borderId="27" xfId="0" applyNumberFormat="1" applyFont="1" applyBorder="1" applyAlignment="1">
      <alignment horizontal="center" vertical="center" shrinkToFit="1"/>
    </xf>
    <xf numFmtId="183" fontId="0" fillId="0" borderId="0" xfId="0" applyNumberFormat="1" applyAlignment="1">
      <alignment vertical="center" shrinkToFit="1"/>
    </xf>
    <xf numFmtId="0" fontId="14" fillId="0" borderId="50" xfId="0" applyFont="1" applyBorder="1" applyAlignment="1">
      <alignment horizontal="left" vertical="center" shrinkToFit="1"/>
    </xf>
    <xf numFmtId="180" fontId="14" fillId="0" borderId="50" xfId="0" applyNumberFormat="1" applyFont="1" applyBorder="1" applyAlignment="1">
      <alignment vertical="center" shrinkToFit="1"/>
    </xf>
    <xf numFmtId="181" fontId="14" fillId="0" borderId="50" xfId="0" applyNumberFormat="1" applyFont="1" applyBorder="1" applyAlignment="1">
      <alignment vertical="center" shrinkToFit="1"/>
    </xf>
    <xf numFmtId="182" fontId="14" fillId="0" borderId="50" xfId="0" applyNumberFormat="1" applyFont="1" applyBorder="1" applyAlignment="1">
      <alignment vertical="center" shrinkToFit="1"/>
    </xf>
    <xf numFmtId="183" fontId="14" fillId="2" borderId="11" xfId="0" applyNumberFormat="1" applyFont="1" applyFill="1" applyBorder="1" applyAlignment="1">
      <alignment vertical="center" shrinkToFit="1"/>
    </xf>
    <xf numFmtId="184" fontId="14" fillId="2" borderId="11" xfId="0" applyNumberFormat="1" applyFont="1" applyFill="1" applyBorder="1" applyAlignment="1">
      <alignment vertical="center" shrinkToFit="1"/>
    </xf>
    <xf numFmtId="0" fontId="14" fillId="0" borderId="54" xfId="0" applyFont="1" applyBorder="1" applyAlignment="1">
      <alignment horizontal="left" vertical="center" shrinkToFit="1"/>
    </xf>
    <xf numFmtId="180" fontId="14" fillId="0" borderId="54" xfId="0" applyNumberFormat="1" applyFont="1" applyBorder="1" applyAlignment="1">
      <alignment vertical="center" shrinkToFit="1"/>
    </xf>
    <xf numFmtId="181" fontId="14" fillId="0" borderId="54" xfId="0" applyNumberFormat="1" applyFont="1" applyBorder="1" applyAlignment="1">
      <alignment vertical="center" shrinkToFit="1"/>
    </xf>
    <xf numFmtId="182" fontId="14" fillId="0" borderId="54" xfId="0" applyNumberFormat="1" applyFont="1" applyBorder="1" applyAlignment="1">
      <alignment vertical="center" shrinkToFit="1"/>
    </xf>
    <xf numFmtId="183" fontId="14" fillId="2" borderId="54" xfId="0" applyNumberFormat="1" applyFont="1" applyFill="1" applyBorder="1" applyAlignment="1">
      <alignment vertical="center" shrinkToFit="1"/>
    </xf>
    <xf numFmtId="184" fontId="14" fillId="2" borderId="54" xfId="0" applyNumberFormat="1" applyFont="1" applyFill="1" applyBorder="1" applyAlignment="1">
      <alignment vertical="center" shrinkToFit="1"/>
    </xf>
    <xf numFmtId="0" fontId="14" fillId="0" borderId="61" xfId="0" applyFont="1" applyBorder="1" applyAlignment="1">
      <alignment horizontal="left" vertical="center" shrinkToFit="1"/>
    </xf>
    <xf numFmtId="180" fontId="14" fillId="0" borderId="61" xfId="0" applyNumberFormat="1" applyFont="1" applyBorder="1" applyAlignment="1">
      <alignment vertical="center" shrinkToFit="1"/>
    </xf>
    <xf numFmtId="181" fontId="14" fillId="0" borderId="61" xfId="0" applyNumberFormat="1" applyFont="1" applyBorder="1" applyAlignment="1">
      <alignment vertical="center" shrinkToFit="1"/>
    </xf>
    <xf numFmtId="182" fontId="14" fillId="0" borderId="61" xfId="0" applyNumberFormat="1" applyFont="1" applyBorder="1" applyAlignment="1">
      <alignment vertical="center" shrinkToFit="1"/>
    </xf>
    <xf numFmtId="183" fontId="14" fillId="2" borderId="61" xfId="0" applyNumberFormat="1" applyFont="1" applyFill="1" applyBorder="1" applyAlignment="1">
      <alignment vertical="center" shrinkToFit="1"/>
    </xf>
    <xf numFmtId="184" fontId="14" fillId="2" borderId="61" xfId="0" applyNumberFormat="1" applyFont="1" applyFill="1" applyBorder="1" applyAlignment="1">
      <alignment vertical="center" shrinkToFit="1"/>
    </xf>
    <xf numFmtId="0" fontId="14" fillId="0" borderId="67" xfId="0" applyFont="1" applyBorder="1" applyAlignment="1">
      <alignment horizontal="left" vertical="center" shrinkToFit="1"/>
    </xf>
    <xf numFmtId="180" fontId="14" fillId="0" borderId="67" xfId="0" applyNumberFormat="1" applyFont="1" applyBorder="1" applyAlignment="1">
      <alignment vertical="center" shrinkToFit="1"/>
    </xf>
    <xf numFmtId="181" fontId="14" fillId="0" borderId="67" xfId="0" applyNumberFormat="1" applyFont="1" applyBorder="1" applyAlignment="1">
      <alignment vertical="center" shrinkToFit="1"/>
    </xf>
    <xf numFmtId="182" fontId="14" fillId="0" borderId="67" xfId="0" applyNumberFormat="1" applyFont="1" applyBorder="1" applyAlignment="1">
      <alignment vertical="center" shrinkToFit="1"/>
    </xf>
    <xf numFmtId="183" fontId="14" fillId="2" borderId="67" xfId="0" applyNumberFormat="1" applyFont="1" applyFill="1" applyBorder="1" applyAlignment="1">
      <alignment vertical="center" shrinkToFit="1"/>
    </xf>
    <xf numFmtId="184" fontId="14" fillId="2" borderId="67" xfId="0" applyNumberFormat="1" applyFont="1" applyFill="1" applyBorder="1" applyAlignment="1">
      <alignment vertical="center" shrinkToFit="1"/>
    </xf>
    <xf numFmtId="183" fontId="14" fillId="2" borderId="18" xfId="0" applyNumberFormat="1" applyFont="1" applyFill="1" applyBorder="1" applyAlignment="1">
      <alignment vertical="center" shrinkToFit="1"/>
    </xf>
    <xf numFmtId="184" fontId="14" fillId="2" borderId="18"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184" fontId="14" fillId="2" borderId="1" xfId="0" applyNumberFormat="1" applyFont="1" applyFill="1" applyBorder="1" applyAlignment="1">
      <alignment vertical="center" shrinkToFit="1"/>
    </xf>
    <xf numFmtId="177" fontId="30" fillId="2" borderId="1" xfId="0" applyNumberFormat="1" applyFont="1" applyFill="1" applyBorder="1">
      <alignment vertical="center"/>
    </xf>
    <xf numFmtId="41" fontId="14" fillId="0" borderId="0" xfId="0" applyNumberFormat="1" applyFont="1" applyAlignment="1">
      <alignment horizontal="center" vertical="center"/>
    </xf>
    <xf numFmtId="0" fontId="14" fillId="0" borderId="0" xfId="0" applyFont="1" applyAlignment="1">
      <alignment horizontal="center" vertical="center" shrinkToFit="1"/>
    </xf>
    <xf numFmtId="181" fontId="14" fillId="0" borderId="0" xfId="0" applyNumberFormat="1" applyFont="1" applyAlignment="1">
      <alignment vertical="center" shrinkToFit="1"/>
    </xf>
    <xf numFmtId="182" fontId="14" fillId="0" borderId="0" xfId="0" applyNumberFormat="1" applyFont="1" applyAlignment="1">
      <alignment vertical="center" shrinkToFit="1"/>
    </xf>
    <xf numFmtId="184" fontId="14" fillId="0" borderId="0" xfId="0" applyNumberFormat="1" applyFont="1" applyAlignment="1">
      <alignment vertical="center" shrinkToFit="1"/>
    </xf>
    <xf numFmtId="0" fontId="30" fillId="0" borderId="0" xfId="0" applyFont="1" applyAlignment="1" applyProtection="1">
      <alignment vertical="center" shrinkToFit="1"/>
      <protection locked="0"/>
    </xf>
    <xf numFmtId="0" fontId="14" fillId="0" borderId="0" xfId="0" applyFont="1" applyAlignment="1">
      <alignment horizontal="right" vertical="center"/>
    </xf>
    <xf numFmtId="0" fontId="14" fillId="0" borderId="19" xfId="0" applyFont="1" applyBorder="1">
      <alignment vertical="center"/>
    </xf>
    <xf numFmtId="0" fontId="14" fillId="0" borderId="10" xfId="0" applyFont="1" applyBorder="1">
      <alignment vertical="center"/>
    </xf>
    <xf numFmtId="0" fontId="14" fillId="0" borderId="5" xfId="0" applyFont="1" applyBorder="1">
      <alignment vertical="center"/>
    </xf>
    <xf numFmtId="0" fontId="28" fillId="0" borderId="5" xfId="0" applyFont="1" applyBorder="1">
      <alignment vertical="center"/>
    </xf>
    <xf numFmtId="0" fontId="14" fillId="0" borderId="26" xfId="0" applyFont="1" applyBorder="1">
      <alignment vertical="center"/>
    </xf>
    <xf numFmtId="0" fontId="14" fillId="0" borderId="12" xfId="0" applyFont="1" applyBorder="1">
      <alignment vertical="center"/>
    </xf>
    <xf numFmtId="177" fontId="38" fillId="0" borderId="0" xfId="0" applyNumberFormat="1" applyFont="1">
      <alignment vertical="center"/>
    </xf>
    <xf numFmtId="183" fontId="0" fillId="2" borderId="1" xfId="0" applyNumberFormat="1" applyFill="1" applyBorder="1" applyAlignment="1">
      <alignment vertical="center" shrinkToFit="1"/>
    </xf>
    <xf numFmtId="181" fontId="14" fillId="0" borderId="0" xfId="0" applyNumberFormat="1" applyFont="1" applyAlignment="1">
      <alignment horizontal="right" vertical="center" shrinkToFit="1"/>
    </xf>
    <xf numFmtId="0" fontId="0" fillId="7" borderId="11" xfId="0" applyFill="1" applyBorder="1" applyAlignment="1">
      <alignment horizontal="center" vertical="center" wrapText="1"/>
    </xf>
    <xf numFmtId="38" fontId="43" fillId="3" borderId="14" xfId="33" applyFont="1" applyFill="1" applyBorder="1" applyAlignment="1" applyProtection="1">
      <alignment vertical="center" wrapText="1" shrinkToFit="1"/>
    </xf>
    <xf numFmtId="38" fontId="43" fillId="3" borderId="13" xfId="33" applyFont="1" applyFill="1" applyBorder="1" applyAlignment="1" applyProtection="1">
      <alignment vertical="center" shrinkToFit="1"/>
    </xf>
    <xf numFmtId="38" fontId="43" fillId="3" borderId="17" xfId="33" applyFont="1" applyFill="1" applyBorder="1" applyAlignment="1" applyProtection="1">
      <alignment vertical="center" shrinkToFit="1"/>
    </xf>
    <xf numFmtId="38" fontId="46" fillId="3" borderId="84" xfId="33" applyFont="1" applyFill="1" applyBorder="1" applyAlignment="1" applyProtection="1">
      <alignment vertical="center"/>
    </xf>
    <xf numFmtId="38" fontId="46" fillId="3" borderId="20" xfId="33" applyFont="1" applyFill="1" applyBorder="1" applyAlignment="1" applyProtection="1">
      <alignment vertical="center"/>
    </xf>
    <xf numFmtId="38" fontId="46" fillId="3" borderId="21" xfId="33" applyFont="1" applyFill="1" applyBorder="1" applyAlignment="1" applyProtection="1">
      <alignment vertical="center"/>
    </xf>
    <xf numFmtId="38" fontId="46" fillId="0" borderId="71" xfId="0" applyNumberFormat="1" applyFont="1" applyBorder="1" applyProtection="1">
      <alignment vertical="center"/>
      <protection locked="0"/>
    </xf>
    <xf numFmtId="38" fontId="46" fillId="0" borderId="72" xfId="0" applyNumberFormat="1" applyFont="1" applyBorder="1" applyProtection="1">
      <alignment vertical="center"/>
      <protection locked="0"/>
    </xf>
    <xf numFmtId="0" fontId="35" fillId="0" borderId="77" xfId="0" applyFont="1" applyBorder="1" applyAlignment="1">
      <alignment horizontal="center" vertical="center"/>
    </xf>
    <xf numFmtId="0" fontId="33" fillId="0" borderId="0" xfId="0" applyFont="1" applyAlignment="1">
      <alignment horizontal="center" vertical="center"/>
    </xf>
    <xf numFmtId="0" fontId="61" fillId="0" borderId="0" xfId="0" applyFont="1" applyAlignment="1">
      <alignment horizontal="left" vertical="center"/>
    </xf>
    <xf numFmtId="0" fontId="43" fillId="11" borderId="1" xfId="0" applyFont="1" applyFill="1" applyBorder="1" applyAlignment="1">
      <alignment horizontal="center" vertical="center" wrapText="1" shrinkToFit="1"/>
    </xf>
    <xf numFmtId="38" fontId="46" fillId="11" borderId="73" xfId="33" applyFont="1" applyFill="1" applyBorder="1" applyAlignment="1">
      <alignment horizontal="right" vertical="center"/>
    </xf>
    <xf numFmtId="0" fontId="57" fillId="0" borderId="0" xfId="0" applyFont="1" applyProtection="1">
      <alignment vertical="center"/>
      <protection locked="0"/>
    </xf>
    <xf numFmtId="0" fontId="35" fillId="12" borderId="77" xfId="0" applyFont="1" applyFill="1" applyBorder="1" applyAlignment="1">
      <alignment horizontal="center" vertical="center"/>
    </xf>
    <xf numFmtId="0" fontId="47" fillId="0" borderId="0" xfId="0" applyFont="1" applyAlignment="1">
      <alignment horizontal="center" vertical="center" wrapText="1"/>
    </xf>
    <xf numFmtId="0" fontId="46" fillId="6" borderId="90" xfId="0" applyFont="1" applyFill="1" applyBorder="1" applyAlignment="1">
      <alignment horizontal="center" vertical="center" wrapText="1"/>
    </xf>
    <xf numFmtId="0" fontId="46" fillId="6" borderId="81" xfId="0" applyFont="1" applyFill="1" applyBorder="1" applyAlignment="1">
      <alignment horizontal="center" vertical="center" wrapText="1"/>
    </xf>
    <xf numFmtId="0" fontId="46" fillId="6" borderId="82" xfId="0" applyFont="1" applyFill="1" applyBorder="1" applyAlignment="1">
      <alignment horizontal="center" vertical="center" wrapText="1"/>
    </xf>
    <xf numFmtId="38" fontId="46" fillId="0" borderId="83" xfId="33" applyFont="1" applyFill="1" applyBorder="1" applyAlignment="1">
      <alignment horizontal="center" vertical="center"/>
    </xf>
    <xf numFmtId="38" fontId="46" fillId="0" borderId="23" xfId="33" applyFont="1" applyFill="1" applyBorder="1" applyAlignment="1">
      <alignment horizontal="center" vertical="center"/>
    </xf>
    <xf numFmtId="0" fontId="43" fillId="0" borderId="79" xfId="0" applyFont="1" applyBorder="1" applyAlignment="1">
      <alignment horizontal="center" vertical="center" wrapText="1"/>
    </xf>
    <xf numFmtId="0" fontId="43" fillId="0" borderId="91" xfId="0" applyFont="1" applyBorder="1" applyAlignment="1">
      <alignment horizontal="center" vertical="center" wrapText="1"/>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8" fillId="0" borderId="1" xfId="0" applyFont="1" applyBorder="1"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14" fillId="0" borderId="18" xfId="0" applyFont="1" applyBorder="1" applyAlignment="1">
      <alignment horizontal="center" vertical="center" shrinkToFit="1"/>
    </xf>
    <xf numFmtId="0" fontId="14" fillId="0" borderId="14" xfId="0" applyFont="1" applyBorder="1" applyAlignment="1">
      <alignment horizontal="center" vertical="center" shrinkToFit="1"/>
    </xf>
    <xf numFmtId="181" fontId="14" fillId="2" borderId="58" xfId="0" applyNumberFormat="1" applyFont="1" applyFill="1" applyBorder="1" applyAlignment="1">
      <alignment horizontal="right" vertical="center" shrinkToFit="1"/>
    </xf>
    <xf numFmtId="181" fontId="14" fillId="2" borderId="59" xfId="0" applyNumberFormat="1" applyFont="1" applyFill="1" applyBorder="1" applyAlignment="1">
      <alignment horizontal="right" vertical="center" shrinkToFit="1"/>
    </xf>
    <xf numFmtId="181" fontId="14" fillId="2" borderId="60" xfId="0" applyNumberFormat="1" applyFont="1" applyFill="1" applyBorder="1" applyAlignment="1">
      <alignment horizontal="right" vertical="center" shrinkToFit="1"/>
    </xf>
    <xf numFmtId="181" fontId="14" fillId="2" borderId="55" xfId="0" applyNumberFormat="1" applyFont="1" applyFill="1" applyBorder="1" applyAlignment="1">
      <alignment horizontal="right" vertical="center" shrinkToFit="1"/>
    </xf>
    <xf numFmtId="181" fontId="14" fillId="2" borderId="56" xfId="0" applyNumberFormat="1" applyFont="1" applyFill="1" applyBorder="1" applyAlignment="1">
      <alignment horizontal="right" vertical="center" shrinkToFit="1"/>
    </xf>
    <xf numFmtId="181" fontId="14" fillId="2" borderId="57" xfId="0" applyNumberFormat="1" applyFont="1" applyFill="1" applyBorder="1" applyAlignment="1">
      <alignment horizontal="right" vertical="center" shrinkToFit="1"/>
    </xf>
    <xf numFmtId="0" fontId="14" fillId="7" borderId="4" xfId="0" applyFont="1" applyFill="1" applyBorder="1" applyAlignment="1">
      <alignment horizontal="center" vertical="center" shrinkToFit="1"/>
    </xf>
    <xf numFmtId="0" fontId="14" fillId="7" borderId="6" xfId="0" applyFont="1" applyFill="1" applyBorder="1" applyAlignment="1">
      <alignment horizontal="center" vertical="center" shrinkToFit="1"/>
    </xf>
    <xf numFmtId="181" fontId="14" fillId="2" borderId="4" xfId="0" applyNumberFormat="1" applyFont="1" applyFill="1" applyBorder="1" applyAlignment="1">
      <alignment horizontal="right" vertical="center" shrinkToFit="1"/>
    </xf>
    <xf numFmtId="181" fontId="14" fillId="2" borderId="6" xfId="0" applyNumberFormat="1" applyFont="1" applyFill="1" applyBorder="1" applyAlignment="1">
      <alignment horizontal="right" vertical="center" shrinkToFit="1"/>
    </xf>
    <xf numFmtId="181" fontId="14" fillId="2" borderId="3" xfId="0" applyNumberFormat="1" applyFont="1" applyFill="1" applyBorder="1" applyAlignment="1">
      <alignment horizontal="right" vertical="center" shrinkToFit="1"/>
    </xf>
    <xf numFmtId="0" fontId="14" fillId="0" borderId="11" xfId="0" applyFont="1" applyBorder="1" applyAlignment="1">
      <alignment horizontal="center" vertical="center" shrinkToFit="1"/>
    </xf>
    <xf numFmtId="181" fontId="14" fillId="2" borderId="51" xfId="0" applyNumberFormat="1" applyFont="1" applyFill="1" applyBorder="1" applyAlignment="1">
      <alignment horizontal="right" vertical="center" shrinkToFit="1"/>
    </xf>
    <xf numFmtId="181" fontId="14" fillId="2" borderId="52" xfId="0" applyNumberFormat="1" applyFont="1" applyFill="1" applyBorder="1" applyAlignment="1">
      <alignment horizontal="right" vertical="center" shrinkToFit="1"/>
    </xf>
    <xf numFmtId="181" fontId="14" fillId="2" borderId="53" xfId="0" applyNumberFormat="1" applyFont="1" applyFill="1" applyBorder="1" applyAlignment="1">
      <alignment horizontal="right" vertical="center" shrinkToFit="1"/>
    </xf>
    <xf numFmtId="181" fontId="14" fillId="2" borderId="68" xfId="0" applyNumberFormat="1" applyFont="1" applyFill="1" applyBorder="1" applyAlignment="1">
      <alignment horizontal="right" vertical="center" shrinkToFit="1"/>
    </xf>
    <xf numFmtId="181" fontId="14" fillId="2" borderId="69" xfId="0" applyNumberFormat="1" applyFont="1" applyFill="1" applyBorder="1" applyAlignment="1">
      <alignment horizontal="right" vertical="center" shrinkToFit="1"/>
    </xf>
    <xf numFmtId="181" fontId="14" fillId="2" borderId="70" xfId="0" applyNumberFormat="1" applyFont="1" applyFill="1" applyBorder="1" applyAlignment="1">
      <alignment horizontal="right" vertical="center" shrinkToFit="1"/>
    </xf>
    <xf numFmtId="0" fontId="14" fillId="7" borderId="10" xfId="0"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29" fillId="7" borderId="11" xfId="0" applyFont="1" applyFill="1" applyBorder="1" applyAlignment="1">
      <alignment horizontal="center" vertical="center" wrapText="1"/>
    </xf>
    <xf numFmtId="0" fontId="56" fillId="7" borderId="18"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24" fillId="7" borderId="11" xfId="0" applyFont="1" applyFill="1" applyBorder="1" applyAlignment="1">
      <alignment horizontal="center" vertical="center" wrapText="1"/>
    </xf>
    <xf numFmtId="0" fontId="40" fillId="7" borderId="18" xfId="0" applyFont="1" applyFill="1" applyBorder="1" applyAlignment="1">
      <alignment horizontal="center" vertical="center" wrapText="1"/>
    </xf>
    <xf numFmtId="0" fontId="14" fillId="0" borderId="13" xfId="0" applyFont="1" applyBorder="1" applyAlignment="1">
      <alignment horizontal="left" vertical="center"/>
    </xf>
    <xf numFmtId="0" fontId="14" fillId="0" borderId="2" xfId="0" applyFont="1" applyBorder="1" applyAlignment="1">
      <alignment horizontal="left" vertical="center"/>
    </xf>
    <xf numFmtId="0" fontId="14" fillId="0" borderId="24" xfId="0" applyFont="1" applyBorder="1" applyAlignment="1">
      <alignment horizontal="left" vertical="center"/>
    </xf>
    <xf numFmtId="0" fontId="0" fillId="5" borderId="0" xfId="0" applyFill="1" applyAlignment="1" applyProtection="1">
      <alignment horizontal="left" vertical="center"/>
      <protection locked="0"/>
    </xf>
    <xf numFmtId="0" fontId="0" fillId="5" borderId="47" xfId="0" applyFill="1" applyBorder="1" applyAlignment="1">
      <alignment horizontal="left" vertical="center" shrinkToFit="1"/>
    </xf>
    <xf numFmtId="0" fontId="0" fillId="5" borderId="29" xfId="0" applyFill="1" applyBorder="1" applyAlignment="1">
      <alignment horizontal="left" vertical="center" shrinkToFit="1"/>
    </xf>
    <xf numFmtId="0" fontId="0" fillId="5" borderId="28" xfId="0" applyFill="1" applyBorder="1" applyAlignment="1">
      <alignment horizontal="left" vertical="center" shrinkToFit="1"/>
    </xf>
    <xf numFmtId="179" fontId="34" fillId="0" borderId="46" xfId="0" applyNumberFormat="1" applyFont="1" applyBorder="1" applyAlignment="1">
      <alignment horizontal="center" vertical="center"/>
    </xf>
    <xf numFmtId="179" fontId="34" fillId="0" borderId="31" xfId="0" applyNumberFormat="1" applyFont="1" applyBorder="1" applyAlignment="1">
      <alignment horizontal="center" vertical="center"/>
    </xf>
    <xf numFmtId="179" fontId="34" fillId="0" borderId="30" xfId="0" applyNumberFormat="1" applyFont="1" applyBorder="1" applyAlignment="1">
      <alignment horizontal="center" vertical="center"/>
    </xf>
    <xf numFmtId="0" fontId="14" fillId="5" borderId="47" xfId="0" applyFont="1" applyFill="1" applyBorder="1" applyAlignment="1">
      <alignment horizontal="left" vertical="center" shrinkToFit="1"/>
    </xf>
    <xf numFmtId="0" fontId="14" fillId="5" borderId="29" xfId="0" applyFont="1" applyFill="1" applyBorder="1" applyAlignment="1">
      <alignment horizontal="left" vertical="center" shrinkToFit="1"/>
    </xf>
    <xf numFmtId="0" fontId="14" fillId="5" borderId="28" xfId="0" applyFont="1" applyFill="1" applyBorder="1" applyAlignment="1">
      <alignment horizontal="left" vertical="center" shrinkToFit="1"/>
    </xf>
    <xf numFmtId="178" fontId="14" fillId="0" borderId="45" xfId="0" applyNumberFormat="1" applyFont="1" applyBorder="1" applyAlignment="1">
      <alignment horizontal="center" vertical="center" shrinkToFit="1"/>
    </xf>
    <xf numFmtId="178" fontId="14" fillId="0" borderId="44" xfId="0" applyNumberFormat="1" applyFont="1" applyBorder="1" applyAlignment="1">
      <alignment horizontal="center" vertical="center" shrinkToFit="1"/>
    </xf>
    <xf numFmtId="178" fontId="14" fillId="0" borderId="48" xfId="0" applyNumberFormat="1" applyFont="1" applyBorder="1" applyAlignment="1">
      <alignment horizontal="center" vertical="center" shrinkToFit="1"/>
    </xf>
    <xf numFmtId="178" fontId="30" fillId="0" borderId="48" xfId="0" applyNumberFormat="1" applyFont="1" applyBorder="1" applyAlignment="1">
      <alignment horizontal="center" vertical="center"/>
    </xf>
    <xf numFmtId="178" fontId="30" fillId="0" borderId="49" xfId="0" applyNumberFormat="1" applyFont="1" applyBorder="1" applyAlignment="1">
      <alignment horizontal="center" vertical="center"/>
    </xf>
    <xf numFmtId="0" fontId="15"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shrinkToFit="1"/>
      <protection locked="0"/>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5" xfId="0" applyFont="1" applyBorder="1" applyAlignment="1">
      <alignment horizontal="center" vertical="center"/>
    </xf>
    <xf numFmtId="0" fontId="14" fillId="0" borderId="26" xfId="0" applyFont="1" applyBorder="1" applyAlignment="1">
      <alignment horizontal="center" vertical="center"/>
    </xf>
    <xf numFmtId="0" fontId="14" fillId="0" borderId="19"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2" xfId="0" applyFont="1" applyBorder="1" applyAlignment="1">
      <alignment horizontal="center" vertical="center"/>
    </xf>
    <xf numFmtId="0" fontId="14" fillId="0" borderId="24" xfId="0" applyFont="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3" xfId="0" applyFont="1" applyFill="1" applyBorder="1" applyAlignment="1">
      <alignment horizontal="center" vertical="center"/>
    </xf>
    <xf numFmtId="0" fontId="31" fillId="0" borderId="46" xfId="0" applyFont="1" applyBorder="1" applyAlignment="1">
      <alignment horizontal="center" vertical="center"/>
    </xf>
    <xf numFmtId="0" fontId="31" fillId="0" borderId="31" xfId="0" applyFont="1" applyBorder="1" applyAlignment="1">
      <alignment horizontal="center" vertical="center"/>
    </xf>
    <xf numFmtId="0" fontId="31" fillId="0" borderId="30" xfId="0" applyFont="1" applyBorder="1" applyAlignment="1">
      <alignment horizontal="center" vertical="center"/>
    </xf>
    <xf numFmtId="0" fontId="27" fillId="0" borderId="0" xfId="0" applyFont="1" applyAlignment="1">
      <alignment horizontal="center" vertical="center" wrapText="1"/>
    </xf>
    <xf numFmtId="0" fontId="34" fillId="0" borderId="2" xfId="0" applyFont="1" applyBorder="1" applyAlignment="1">
      <alignment horizontal="center" vertical="center"/>
    </xf>
    <xf numFmtId="0" fontId="41" fillId="5" borderId="62" xfId="0" applyFont="1" applyFill="1" applyBorder="1" applyAlignment="1">
      <alignment horizontal="center" vertical="center"/>
    </xf>
    <xf numFmtId="0" fontId="29" fillId="5" borderId="63" xfId="0" applyFont="1" applyFill="1" applyBorder="1" applyAlignment="1">
      <alignment horizontal="center" vertical="center"/>
    </xf>
    <xf numFmtId="0" fontId="14" fillId="0" borderId="38" xfId="0" applyFont="1" applyBorder="1" applyAlignment="1">
      <alignment horizontal="left" vertical="center"/>
    </xf>
    <xf numFmtId="0" fontId="14" fillId="0" borderId="37" xfId="0" applyFont="1" applyBorder="1" applyAlignment="1">
      <alignment horizontal="left" vertical="center"/>
    </xf>
    <xf numFmtId="0" fontId="14" fillId="0" borderId="36" xfId="0" applyFont="1" applyBorder="1" applyAlignment="1">
      <alignment horizontal="left" vertical="center"/>
    </xf>
    <xf numFmtId="0" fontId="14" fillId="5" borderId="46" xfId="0" applyFont="1" applyFill="1" applyBorder="1" applyAlignment="1">
      <alignment horizontal="center" vertical="center"/>
    </xf>
    <xf numFmtId="0" fontId="14" fillId="5" borderId="64" xfId="0" applyFont="1" applyFill="1" applyBorder="1" applyAlignment="1">
      <alignment horizontal="center" vertical="center"/>
    </xf>
    <xf numFmtId="0" fontId="14" fillId="0" borderId="35" xfId="0" applyFont="1" applyBorder="1" applyAlignment="1">
      <alignment horizontal="left" vertical="center"/>
    </xf>
    <xf numFmtId="0" fontId="14" fillId="0" borderId="31" xfId="0" applyFont="1" applyBorder="1" applyAlignment="1">
      <alignment horizontal="left" vertical="center"/>
    </xf>
    <xf numFmtId="0" fontId="14" fillId="0" borderId="30" xfId="0" applyFont="1" applyBorder="1" applyAlignment="1">
      <alignment horizontal="left" vertical="center"/>
    </xf>
    <xf numFmtId="0" fontId="41" fillId="5" borderId="47" xfId="0" applyFont="1" applyFill="1" applyBorder="1" applyAlignment="1">
      <alignment horizontal="center" vertical="center"/>
    </xf>
    <xf numFmtId="0" fontId="29" fillId="5" borderId="65" xfId="0" applyFont="1" applyFill="1" applyBorder="1" applyAlignment="1">
      <alignment horizontal="center" vertical="center"/>
    </xf>
    <xf numFmtId="0" fontId="14" fillId="0" borderId="34" xfId="0" applyFont="1" applyBorder="1" applyAlignment="1">
      <alignment horizontal="left" vertical="center"/>
    </xf>
    <xf numFmtId="0" fontId="14" fillId="0" borderId="29" xfId="0" applyFont="1" applyBorder="1" applyAlignment="1">
      <alignment horizontal="left" vertical="center"/>
    </xf>
    <xf numFmtId="0" fontId="14" fillId="0" borderId="28" xfId="0" applyFont="1" applyBorder="1" applyAlignment="1">
      <alignment horizontal="left" vertical="center"/>
    </xf>
    <xf numFmtId="0" fontId="14" fillId="5" borderId="66" xfId="0" applyFont="1" applyFill="1" applyBorder="1" applyAlignment="1">
      <alignment horizontal="center" vertical="center"/>
    </xf>
    <xf numFmtId="0" fontId="14" fillId="5" borderId="24" xfId="0" applyFont="1" applyFill="1" applyBorder="1" applyAlignment="1">
      <alignment horizontal="center" vertical="center"/>
    </xf>
    <xf numFmtId="0" fontId="14" fillId="0" borderId="32" xfId="0" applyFont="1" applyBorder="1" applyAlignment="1">
      <alignment horizontal="left" vertical="center"/>
    </xf>
    <xf numFmtId="0" fontId="14" fillId="5" borderId="7" xfId="0" applyFont="1" applyFill="1" applyBorder="1" applyAlignment="1">
      <alignment horizontal="left" vertical="center" shrinkToFit="1"/>
    </xf>
    <xf numFmtId="0" fontId="14" fillId="5" borderId="0" xfId="0" applyFont="1" applyFill="1" applyAlignment="1">
      <alignment horizontal="left" vertical="center" shrinkToFit="1"/>
    </xf>
    <xf numFmtId="0" fontId="14" fillId="5" borderId="9" xfId="0" applyFont="1" applyFill="1" applyBorder="1" applyAlignment="1">
      <alignment horizontal="left" vertical="center" shrinkToFit="1"/>
    </xf>
    <xf numFmtId="0" fontId="28" fillId="0" borderId="0" xfId="9" applyFont="1" applyAlignment="1" applyProtection="1">
      <alignment vertical="center"/>
      <protection locked="0"/>
    </xf>
    <xf numFmtId="0" fontId="27" fillId="0" borderId="0" xfId="9" applyFont="1" applyAlignment="1" applyProtection="1">
      <alignment horizontal="center" vertical="center" wrapText="1"/>
      <protection locked="0"/>
    </xf>
    <xf numFmtId="0" fontId="27" fillId="0" borderId="0" xfId="9" applyFont="1" applyAlignment="1" applyProtection="1">
      <alignment horizontal="center" vertical="center"/>
      <protection locked="0"/>
    </xf>
    <xf numFmtId="0" fontId="35" fillId="0" borderId="0" xfId="35" applyFont="1" applyAlignment="1" applyProtection="1">
      <alignment horizontal="center" vertical="center" shrinkToFit="1"/>
      <protection locked="0"/>
    </xf>
    <xf numFmtId="0" fontId="34" fillId="0" borderId="2" xfId="35" applyFont="1" applyBorder="1" applyAlignment="1" applyProtection="1">
      <alignment horizontal="center" vertical="center"/>
      <protection locked="0"/>
    </xf>
    <xf numFmtId="0" fontId="20" fillId="0" borderId="43" xfId="9" applyFont="1" applyBorder="1" applyAlignment="1">
      <alignment horizontal="left" vertical="top" shrinkToFit="1"/>
    </xf>
    <xf numFmtId="0" fontId="20" fillId="0" borderId="16" xfId="9" applyFont="1" applyBorder="1" applyAlignment="1">
      <alignment horizontal="left" vertical="top" shrinkToFit="1"/>
    </xf>
    <xf numFmtId="0" fontId="33" fillId="0" borderId="42"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3" fillId="0" borderId="32"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2" fillId="0" borderId="41" xfId="9" applyNumberFormat="1" applyFont="1" applyBorder="1" applyAlignment="1">
      <alignment horizontal="left" vertical="center"/>
    </xf>
    <xf numFmtId="0" fontId="21" fillId="4" borderId="1" xfId="9" applyFont="1" applyFill="1" applyBorder="1" applyAlignment="1" applyProtection="1">
      <alignment horizontal="center" vertical="center" wrapText="1" shrinkToFit="1"/>
      <protection locked="0"/>
    </xf>
    <xf numFmtId="0" fontId="21" fillId="4" borderId="1" xfId="9" applyFont="1" applyFill="1" applyBorder="1" applyAlignment="1" applyProtection="1">
      <alignment horizontal="center" vertical="center" shrinkToFit="1"/>
      <protection locked="0"/>
    </xf>
    <xf numFmtId="0" fontId="21" fillId="4" borderId="4" xfId="9" applyFont="1" applyFill="1" applyBorder="1" applyAlignment="1" applyProtection="1">
      <alignment horizontal="center" vertical="center" wrapText="1" shrinkToFit="1"/>
      <protection locked="0"/>
    </xf>
    <xf numFmtId="0" fontId="21" fillId="4"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176" fontId="18" fillId="0" borderId="20" xfId="9" applyNumberFormat="1" applyFont="1" applyBorder="1" applyAlignment="1">
      <alignment horizontal="center" vertical="center"/>
    </xf>
    <xf numFmtId="176" fontId="18" fillId="0" borderId="40" xfId="9" applyNumberFormat="1" applyFont="1" applyBorder="1" applyAlignment="1">
      <alignment horizontal="center" vertical="center"/>
    </xf>
    <xf numFmtId="178" fontId="18" fillId="0" borderId="40" xfId="9" applyNumberFormat="1" applyFont="1" applyBorder="1" applyAlignment="1">
      <alignment horizontal="left" vertical="center"/>
    </xf>
    <xf numFmtId="178" fontId="32" fillId="0" borderId="39"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6" fillId="0" borderId="0" xfId="9" applyFont="1" applyAlignment="1" applyProtection="1">
      <alignment horizontal="center" vertical="center"/>
      <protection locked="0"/>
    </xf>
    <xf numFmtId="0" fontId="31" fillId="0" borderId="0" xfId="9" applyFont="1" applyAlignment="1" applyProtection="1">
      <alignment horizontal="center" vertical="center"/>
      <protection locked="0"/>
    </xf>
    <xf numFmtId="0" fontId="21" fillId="4" borderId="1" xfId="9" applyFont="1" applyFill="1" applyBorder="1" applyAlignment="1" applyProtection="1">
      <alignment horizontal="center" vertical="center"/>
      <protection locked="0"/>
    </xf>
    <xf numFmtId="0" fontId="30" fillId="4" borderId="1" xfId="9" applyFont="1" applyFill="1" applyBorder="1" applyAlignment="1" applyProtection="1">
      <alignment horizontal="center" vertical="center"/>
      <protection locked="0"/>
    </xf>
    <xf numFmtId="0" fontId="30" fillId="4" borderId="1" xfId="9" applyFont="1" applyFill="1" applyBorder="1" applyAlignment="1" applyProtection="1">
      <alignment horizontal="center" vertical="center" shrinkToFit="1"/>
      <protection locked="0"/>
    </xf>
    <xf numFmtId="0" fontId="17" fillId="0" borderId="1" xfId="9" applyFont="1" applyBorder="1" applyAlignment="1" applyProtection="1">
      <alignment vertical="center"/>
      <protection locked="0"/>
    </xf>
    <xf numFmtId="38" fontId="28" fillId="0" borderId="1" xfId="12" applyFont="1" applyBorder="1" applyAlignment="1" applyProtection="1">
      <alignment horizontal="right" vertical="center"/>
      <protection locked="0"/>
    </xf>
    <xf numFmtId="38" fontId="28" fillId="2" borderId="1" xfId="12" applyFont="1" applyFill="1" applyBorder="1" applyAlignment="1" applyProtection="1">
      <alignment horizontal="right" vertical="center"/>
      <protection locked="0"/>
    </xf>
    <xf numFmtId="0" fontId="21" fillId="4" borderId="1" xfId="9" applyFont="1" applyFill="1" applyBorder="1" applyAlignment="1" applyProtection="1">
      <alignment horizontal="center" vertical="center" wrapText="1"/>
      <protection locked="0"/>
    </xf>
    <xf numFmtId="0" fontId="25" fillId="0" borderId="1" xfId="9" applyFont="1" applyBorder="1" applyAlignment="1" applyProtection="1">
      <alignment horizontal="left" vertical="top" wrapText="1"/>
      <protection locked="0"/>
    </xf>
    <xf numFmtId="0" fontId="29" fillId="0" borderId="1" xfId="9" applyFont="1" applyBorder="1" applyAlignment="1" applyProtection="1">
      <alignment horizontal="left" vertical="top" wrapText="1"/>
      <protection locked="0"/>
    </xf>
    <xf numFmtId="0" fontId="17" fillId="0" borderId="4" xfId="9" applyFont="1" applyBorder="1" applyAlignment="1" applyProtection="1">
      <alignment horizontal="center" vertical="center"/>
      <protection locked="0"/>
    </xf>
    <xf numFmtId="0" fontId="17" fillId="0" borderId="6" xfId="9" applyFont="1" applyBorder="1" applyAlignment="1" applyProtection="1">
      <alignment horizontal="center" vertical="center"/>
      <protection locked="0"/>
    </xf>
    <xf numFmtId="0" fontId="17" fillId="0" borderId="3" xfId="9" applyFont="1" applyBorder="1" applyAlignment="1" applyProtection="1">
      <alignment horizontal="center" vertical="center"/>
      <protection locked="0"/>
    </xf>
    <xf numFmtId="41" fontId="28" fillId="2" borderId="4" xfId="11" applyNumberFormat="1" applyFont="1" applyFill="1" applyBorder="1" applyAlignment="1" applyProtection="1">
      <alignment horizontal="right" vertical="center"/>
    </xf>
    <xf numFmtId="41" fontId="28" fillId="2" borderId="6" xfId="11" applyNumberFormat="1" applyFont="1" applyFill="1" applyBorder="1" applyAlignment="1" applyProtection="1">
      <alignment horizontal="right" vertical="center"/>
    </xf>
    <xf numFmtId="41" fontId="28" fillId="2" borderId="3" xfId="11" applyNumberFormat="1" applyFont="1" applyFill="1" applyBorder="1" applyAlignment="1" applyProtection="1">
      <alignment horizontal="right" vertical="center"/>
    </xf>
    <xf numFmtId="38" fontId="28" fillId="0" borderId="4" xfId="12" applyFont="1" applyBorder="1" applyAlignment="1" applyProtection="1">
      <alignment horizontal="center" vertical="center"/>
      <protection locked="0"/>
    </xf>
    <xf numFmtId="38" fontId="28" fillId="0" borderId="6" xfId="12" applyFont="1" applyBorder="1" applyAlignment="1" applyProtection="1">
      <alignment horizontal="center" vertical="center"/>
      <protection locked="0"/>
    </xf>
    <xf numFmtId="38" fontId="28" fillId="0" borderId="3" xfId="12" applyFont="1" applyBorder="1" applyAlignment="1" applyProtection="1">
      <alignment horizontal="center" vertical="center"/>
      <protection locked="0"/>
    </xf>
    <xf numFmtId="0" fontId="17" fillId="0" borderId="10" xfId="9" applyFont="1" applyBorder="1" applyAlignment="1" applyProtection="1">
      <alignment horizontal="center" vertical="top"/>
      <protection locked="0"/>
    </xf>
    <xf numFmtId="0" fontId="17" fillId="0" borderId="5" xfId="9" applyFont="1" applyBorder="1" applyAlignment="1" applyProtection="1">
      <alignment horizontal="center" vertical="top"/>
      <protection locked="0"/>
    </xf>
    <xf numFmtId="0" fontId="17" fillId="0" borderId="26" xfId="9" applyFont="1" applyBorder="1" applyAlignment="1" applyProtection="1">
      <alignment horizontal="center" vertical="top"/>
      <protection locked="0"/>
    </xf>
    <xf numFmtId="0" fontId="17" fillId="0" borderId="19" xfId="9" applyFont="1" applyBorder="1" applyAlignment="1" applyProtection="1">
      <alignment horizontal="center" vertical="top"/>
      <protection locked="0"/>
    </xf>
    <xf numFmtId="0" fontId="17" fillId="0" borderId="0" xfId="9" applyFont="1" applyAlignment="1" applyProtection="1">
      <alignment horizontal="center" vertical="top"/>
      <protection locked="0"/>
    </xf>
    <xf numFmtId="0" fontId="17" fillId="0" borderId="12" xfId="9" applyFont="1" applyBorder="1" applyAlignment="1" applyProtection="1">
      <alignment horizontal="center" vertical="top"/>
      <protection locked="0"/>
    </xf>
    <xf numFmtId="0" fontId="17" fillId="0" borderId="13" xfId="9" applyFont="1" applyBorder="1" applyAlignment="1" applyProtection="1">
      <alignment horizontal="center" vertical="top"/>
      <protection locked="0"/>
    </xf>
    <xf numFmtId="0" fontId="17" fillId="0" borderId="2" xfId="9" applyFont="1" applyBorder="1" applyAlignment="1" applyProtection="1">
      <alignment horizontal="center" vertical="top"/>
      <protection locked="0"/>
    </xf>
    <xf numFmtId="0" fontId="17" fillId="0" borderId="24" xfId="9" applyFont="1" applyBorder="1" applyAlignment="1" applyProtection="1">
      <alignment horizontal="center" vertical="top"/>
      <protection locked="0"/>
    </xf>
    <xf numFmtId="0" fontId="21" fillId="4" borderId="4" xfId="9" applyFont="1" applyFill="1" applyBorder="1" applyAlignment="1" applyProtection="1">
      <alignment horizontal="center" vertical="center"/>
      <protection locked="0"/>
    </xf>
    <xf numFmtId="0" fontId="21" fillId="4" borderId="6" xfId="9" applyFont="1" applyFill="1" applyBorder="1" applyAlignment="1" applyProtection="1">
      <alignment horizontal="center" vertical="center"/>
      <protection locked="0"/>
    </xf>
    <xf numFmtId="0" fontId="21" fillId="4" borderId="3" xfId="9" applyFont="1" applyFill="1" applyBorder="1" applyAlignment="1" applyProtection="1">
      <alignment horizontal="center" vertical="center"/>
      <protection locked="0"/>
    </xf>
    <xf numFmtId="0" fontId="17" fillId="0" borderId="4" xfId="9" applyFont="1" applyBorder="1" applyAlignment="1" applyProtection="1">
      <alignment horizontal="right" vertical="center"/>
      <protection locked="0"/>
    </xf>
    <xf numFmtId="0" fontId="17" fillId="0" borderId="6" xfId="9" applyFont="1" applyBorder="1" applyAlignment="1" applyProtection="1">
      <alignment horizontal="right" vertical="center"/>
      <protection locked="0"/>
    </xf>
  </cellXfs>
  <cellStyles count="38">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3">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9" lockText="1" noThreeD="1"/>
</file>

<file path=xl/ctrlProps/ctrlProp11.xml><?xml version="1.0" encoding="utf-8"?>
<formControlPr xmlns="http://schemas.microsoft.com/office/spreadsheetml/2009/9/main" objectType="CheckBox" fmlaLink="$R$30" lockText="1" noThreeD="1"/>
</file>

<file path=xl/ctrlProps/ctrlProp12.xml><?xml version="1.0" encoding="utf-8"?>
<formControlPr xmlns="http://schemas.microsoft.com/office/spreadsheetml/2009/9/main" objectType="CheckBox" fmlaLink="$R$31" lockText="1" noThreeD="1"/>
</file>

<file path=xl/ctrlProps/ctrlProp13.xml><?xml version="1.0" encoding="utf-8"?>
<formControlPr xmlns="http://schemas.microsoft.com/office/spreadsheetml/2009/9/main" objectType="CheckBox" fmlaLink="$R$32" lockText="1" noThreeD="1"/>
</file>

<file path=xl/ctrlProps/ctrlProp14.xml><?xml version="1.0" encoding="utf-8"?>
<formControlPr xmlns="http://schemas.microsoft.com/office/spreadsheetml/2009/9/main" objectType="CheckBox" fmlaLink="$R$33" lockText="1" noThreeD="1"/>
</file>

<file path=xl/ctrlProps/ctrlProp15.xml><?xml version="1.0" encoding="utf-8"?>
<formControlPr xmlns="http://schemas.microsoft.com/office/spreadsheetml/2009/9/main" objectType="CheckBox" fmlaLink="$R$34"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R$48" lockText="1" noThreeD="1"/>
</file>

<file path=xl/ctrlProps/ctrlProp18.xml><?xml version="1.0" encoding="utf-8"?>
<formControlPr xmlns="http://schemas.microsoft.com/office/spreadsheetml/2009/9/main" objectType="CheckBox" fmlaLink="$R$49" lockText="1" noThreeD="1"/>
</file>

<file path=xl/ctrlProps/ctrlProp19.xml><?xml version="1.0" encoding="utf-8"?>
<formControlPr xmlns="http://schemas.microsoft.com/office/spreadsheetml/2009/9/main" objectType="CheckBox" fmlaLink="$R$5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47"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363682</xdr:colOff>
      <xdr:row>56</xdr:row>
      <xdr:rowOff>86591</xdr:rowOff>
    </xdr:from>
    <xdr:to>
      <xdr:col>8</xdr:col>
      <xdr:colOff>861686</xdr:colOff>
      <xdr:row>72</xdr:row>
      <xdr:rowOff>10391</xdr:rowOff>
    </xdr:to>
    <xdr:pic>
      <xdr:nvPicPr>
        <xdr:cNvPr id="2" name="図 1">
          <a:extLst>
            <a:ext uri="{FF2B5EF4-FFF2-40B4-BE49-F238E27FC236}">
              <a16:creationId xmlns:a16="http://schemas.microsoft.com/office/drawing/2014/main" id="{2239B200-A743-4052-9C81-1E7C45ADD4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682" y="25405773"/>
          <a:ext cx="12464868" cy="26947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25</xdr:row>
          <xdr:rowOff>160020</xdr:rowOff>
        </xdr:from>
        <xdr:to>
          <xdr:col>2</xdr:col>
          <xdr:colOff>266700</xdr:colOff>
          <xdr:row>28</xdr:row>
          <xdr:rowOff>106680</xdr:rowOff>
        </xdr:to>
        <xdr:sp macro="" textlink="">
          <xdr:nvSpPr>
            <xdr:cNvPr id="108545" name="Check Box 1" hidden="1">
              <a:extLst>
                <a:ext uri="{63B3BB69-23CF-44E3-9099-C40C66FF867C}">
                  <a14:compatExt spid="_x0000_s108545"/>
                </a:ext>
                <a:ext uri="{FF2B5EF4-FFF2-40B4-BE49-F238E27FC236}">
                  <a16:creationId xmlns:a16="http://schemas.microsoft.com/office/drawing/2014/main" id="{00000000-0008-0000-0200-00000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1714500</xdr:colOff>
          <xdr:row>27</xdr:row>
          <xdr:rowOff>213360</xdr:rowOff>
        </xdr:from>
        <xdr:to>
          <xdr:col>3</xdr:col>
          <xdr:colOff>60960</xdr:colOff>
          <xdr:row>28</xdr:row>
          <xdr:rowOff>198120</xdr:rowOff>
        </xdr:to>
        <xdr:sp macro="" textlink="">
          <xdr:nvSpPr>
            <xdr:cNvPr id="108546" name="Check Box 2" hidden="1">
              <a:extLst>
                <a:ext uri="{63B3BB69-23CF-44E3-9099-C40C66FF867C}">
                  <a14:compatExt spid="_x0000_s108546"/>
                </a:ext>
                <a:ext uri="{FF2B5EF4-FFF2-40B4-BE49-F238E27FC236}">
                  <a16:creationId xmlns:a16="http://schemas.microsoft.com/office/drawing/2014/main" id="{00000000-0008-0000-0200-00000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1714500</xdr:colOff>
          <xdr:row>26</xdr:row>
          <xdr:rowOff>15240</xdr:rowOff>
        </xdr:from>
        <xdr:to>
          <xdr:col>3</xdr:col>
          <xdr:colOff>45720</xdr:colOff>
          <xdr:row>28</xdr:row>
          <xdr:rowOff>53340</xdr:rowOff>
        </xdr:to>
        <xdr:sp macro="" textlink="">
          <xdr:nvSpPr>
            <xdr:cNvPr id="108547" name="Check Box 3" hidden="1">
              <a:extLst>
                <a:ext uri="{63B3BB69-23CF-44E3-9099-C40C66FF867C}">
                  <a14:compatExt spid="_x0000_s108547"/>
                </a:ext>
                <a:ext uri="{FF2B5EF4-FFF2-40B4-BE49-F238E27FC236}">
                  <a16:creationId xmlns:a16="http://schemas.microsoft.com/office/drawing/2014/main" id="{00000000-0008-0000-0200-00000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0</xdr:rowOff>
        </xdr:from>
        <xdr:to>
          <xdr:col>1</xdr:col>
          <xdr:colOff>251460</xdr:colOff>
          <xdr:row>19</xdr:row>
          <xdr:rowOff>60960</xdr:rowOff>
        </xdr:to>
        <xdr:sp macro="" textlink="">
          <xdr:nvSpPr>
            <xdr:cNvPr id="108548" name="Check Box 4" hidden="1">
              <a:extLst>
                <a:ext uri="{63B3BB69-23CF-44E3-9099-C40C66FF867C}">
                  <a14:compatExt spid="_x0000_s108548"/>
                </a:ext>
                <a:ext uri="{FF2B5EF4-FFF2-40B4-BE49-F238E27FC236}">
                  <a16:creationId xmlns:a16="http://schemas.microsoft.com/office/drawing/2014/main" id="{00000000-0008-0000-0200-00000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373380</xdr:rowOff>
        </xdr:from>
        <xdr:to>
          <xdr:col>1</xdr:col>
          <xdr:colOff>259080</xdr:colOff>
          <xdr:row>20</xdr:row>
          <xdr:rowOff>22860</xdr:rowOff>
        </xdr:to>
        <xdr:sp macro="" textlink="">
          <xdr:nvSpPr>
            <xdr:cNvPr id="108549" name="Check Box 5" hidden="1">
              <a:extLst>
                <a:ext uri="{63B3BB69-23CF-44E3-9099-C40C66FF867C}">
                  <a14:compatExt spid="_x0000_s108549"/>
                </a:ext>
                <a:ext uri="{FF2B5EF4-FFF2-40B4-BE49-F238E27FC236}">
                  <a16:creationId xmlns:a16="http://schemas.microsoft.com/office/drawing/2014/main" id="{00000000-0008-0000-0200-00000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19</xdr:row>
          <xdr:rowOff>381000</xdr:rowOff>
        </xdr:from>
        <xdr:to>
          <xdr:col>1</xdr:col>
          <xdr:colOff>251460</xdr:colOff>
          <xdr:row>21</xdr:row>
          <xdr:rowOff>0</xdr:rowOff>
        </xdr:to>
        <xdr:sp macro="" textlink="">
          <xdr:nvSpPr>
            <xdr:cNvPr id="108550" name="Check Box 6" hidden="1">
              <a:extLst>
                <a:ext uri="{63B3BB69-23CF-44E3-9099-C40C66FF867C}">
                  <a14:compatExt spid="_x0000_s108550"/>
                </a:ext>
                <a:ext uri="{FF2B5EF4-FFF2-40B4-BE49-F238E27FC236}">
                  <a16:creationId xmlns:a16="http://schemas.microsoft.com/office/drawing/2014/main" id="{00000000-0008-0000-0200-00000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27</xdr:row>
          <xdr:rowOff>220980</xdr:rowOff>
        </xdr:from>
        <xdr:to>
          <xdr:col>2</xdr:col>
          <xdr:colOff>259080</xdr:colOff>
          <xdr:row>29</xdr:row>
          <xdr:rowOff>38100</xdr:rowOff>
        </xdr:to>
        <xdr:sp macro="" textlink="">
          <xdr:nvSpPr>
            <xdr:cNvPr id="108551" name="Check Box 7" hidden="1">
              <a:extLst>
                <a:ext uri="{63B3BB69-23CF-44E3-9099-C40C66FF867C}">
                  <a14:compatExt spid="_x0000_s108551"/>
                </a:ext>
                <a:ext uri="{FF2B5EF4-FFF2-40B4-BE49-F238E27FC236}">
                  <a16:creationId xmlns:a16="http://schemas.microsoft.com/office/drawing/2014/main" id="{00000000-0008-0000-0200-00000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861060</xdr:colOff>
          <xdr:row>25</xdr:row>
          <xdr:rowOff>144780</xdr:rowOff>
        </xdr:from>
        <xdr:to>
          <xdr:col>5</xdr:col>
          <xdr:colOff>38100</xdr:colOff>
          <xdr:row>28</xdr:row>
          <xdr:rowOff>114300</xdr:rowOff>
        </xdr:to>
        <xdr:sp macro="" textlink="">
          <xdr:nvSpPr>
            <xdr:cNvPr id="108552" name="Check Box 8" hidden="1">
              <a:extLst>
                <a:ext uri="{63B3BB69-23CF-44E3-9099-C40C66FF867C}">
                  <a14:compatExt spid="_x0000_s108552"/>
                </a:ext>
                <a:ext uri="{FF2B5EF4-FFF2-40B4-BE49-F238E27FC236}">
                  <a16:creationId xmlns:a16="http://schemas.microsoft.com/office/drawing/2014/main" id="{00000000-0008-0000-0200-00000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48</xdr:row>
          <xdr:rowOff>0</xdr:rowOff>
        </xdr:from>
        <xdr:to>
          <xdr:col>2</xdr:col>
          <xdr:colOff>1211580</xdr:colOff>
          <xdr:row>49</xdr:row>
          <xdr:rowOff>7620</xdr:rowOff>
        </xdr:to>
        <xdr:sp macro="" textlink="">
          <xdr:nvSpPr>
            <xdr:cNvPr id="108553" name="Check Box 9" hidden="1">
              <a:extLst>
                <a:ext uri="{63B3BB69-23CF-44E3-9099-C40C66FF867C}">
                  <a14:compatExt spid="_x0000_s108553"/>
                </a:ext>
                <a:ext uri="{FF2B5EF4-FFF2-40B4-BE49-F238E27FC236}">
                  <a16:creationId xmlns:a16="http://schemas.microsoft.com/office/drawing/2014/main" id="{00000000-0008-0000-0200-00000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48</xdr:row>
          <xdr:rowOff>220980</xdr:rowOff>
        </xdr:from>
        <xdr:to>
          <xdr:col>2</xdr:col>
          <xdr:colOff>1440180</xdr:colOff>
          <xdr:row>49</xdr:row>
          <xdr:rowOff>228600</xdr:rowOff>
        </xdr:to>
        <xdr:sp macro="" textlink="">
          <xdr:nvSpPr>
            <xdr:cNvPr id="108554" name="Check Box 10" hidden="1">
              <a:extLst>
                <a:ext uri="{63B3BB69-23CF-44E3-9099-C40C66FF867C}">
                  <a14:compatExt spid="_x0000_s108554"/>
                </a:ext>
                <a:ext uri="{FF2B5EF4-FFF2-40B4-BE49-F238E27FC236}">
                  <a16:creationId xmlns:a16="http://schemas.microsoft.com/office/drawing/2014/main" id="{00000000-0008-0000-0200-00000A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49</xdr:row>
          <xdr:rowOff>213360</xdr:rowOff>
        </xdr:from>
        <xdr:to>
          <xdr:col>2</xdr:col>
          <xdr:colOff>1249680</xdr:colOff>
          <xdr:row>51</xdr:row>
          <xdr:rowOff>45720</xdr:rowOff>
        </xdr:to>
        <xdr:sp macro="" textlink="">
          <xdr:nvSpPr>
            <xdr:cNvPr id="108555" name="Check Box 11" hidden="1">
              <a:extLst>
                <a:ext uri="{63B3BB69-23CF-44E3-9099-C40C66FF867C}">
                  <a14:compatExt spid="_x0000_s108555"/>
                </a:ext>
                <a:ext uri="{FF2B5EF4-FFF2-40B4-BE49-F238E27FC236}">
                  <a16:creationId xmlns:a16="http://schemas.microsoft.com/office/drawing/2014/main" id="{00000000-0008-0000-0200-00000B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7620</xdr:rowOff>
        </xdr:from>
        <xdr:to>
          <xdr:col>4</xdr:col>
          <xdr:colOff>883920</xdr:colOff>
          <xdr:row>49</xdr:row>
          <xdr:rowOff>7620</xdr:rowOff>
        </xdr:to>
        <xdr:sp macro="" textlink="">
          <xdr:nvSpPr>
            <xdr:cNvPr id="108556" name="Check Box 12" hidden="1">
              <a:extLst>
                <a:ext uri="{63B3BB69-23CF-44E3-9099-C40C66FF867C}">
                  <a14:compatExt spid="_x0000_s108556"/>
                </a:ext>
                <a:ext uri="{FF2B5EF4-FFF2-40B4-BE49-F238E27FC236}">
                  <a16:creationId xmlns:a16="http://schemas.microsoft.com/office/drawing/2014/main" id="{00000000-0008-0000-0200-00000C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228600</xdr:rowOff>
        </xdr:from>
        <xdr:to>
          <xdr:col>4</xdr:col>
          <xdr:colOff>883920</xdr:colOff>
          <xdr:row>50</xdr:row>
          <xdr:rowOff>0</xdr:rowOff>
        </xdr:to>
        <xdr:sp macro="" textlink="">
          <xdr:nvSpPr>
            <xdr:cNvPr id="108557" name="Check Box 13" hidden="1">
              <a:extLst>
                <a:ext uri="{63B3BB69-23CF-44E3-9099-C40C66FF867C}">
                  <a14:compatExt spid="_x0000_s108557"/>
                </a:ext>
                <a:ext uri="{FF2B5EF4-FFF2-40B4-BE49-F238E27FC236}">
                  <a16:creationId xmlns:a16="http://schemas.microsoft.com/office/drawing/2014/main" id="{00000000-0008-0000-0200-00000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49</xdr:row>
          <xdr:rowOff>228600</xdr:rowOff>
        </xdr:from>
        <xdr:to>
          <xdr:col>4</xdr:col>
          <xdr:colOff>883920</xdr:colOff>
          <xdr:row>51</xdr:row>
          <xdr:rowOff>60960</xdr:rowOff>
        </xdr:to>
        <xdr:sp macro="" textlink="">
          <xdr:nvSpPr>
            <xdr:cNvPr id="108558" name="Check Box 14" hidden="1">
              <a:extLst>
                <a:ext uri="{63B3BB69-23CF-44E3-9099-C40C66FF867C}">
                  <a14:compatExt spid="_x0000_s108558"/>
                </a:ext>
                <a:ext uri="{FF2B5EF4-FFF2-40B4-BE49-F238E27FC236}">
                  <a16:creationId xmlns:a16="http://schemas.microsoft.com/office/drawing/2014/main" id="{00000000-0008-0000-0200-00000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51</xdr:row>
          <xdr:rowOff>22860</xdr:rowOff>
        </xdr:from>
        <xdr:to>
          <xdr:col>2</xdr:col>
          <xdr:colOff>83820</xdr:colOff>
          <xdr:row>52</xdr:row>
          <xdr:rowOff>38100</xdr:rowOff>
        </xdr:to>
        <xdr:sp macro="" textlink="">
          <xdr:nvSpPr>
            <xdr:cNvPr id="108559" name="Check Box 15" hidden="1">
              <a:extLst>
                <a:ext uri="{63B3BB69-23CF-44E3-9099-C40C66FF867C}">
                  <a14:compatExt spid="_x0000_s108559"/>
                </a:ext>
                <a:ext uri="{FF2B5EF4-FFF2-40B4-BE49-F238E27FC236}">
                  <a16:creationId xmlns:a16="http://schemas.microsoft.com/office/drawing/2014/main" id="{00000000-0008-0000-0200-00000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38100</xdr:rowOff>
        </xdr:from>
        <xdr:to>
          <xdr:col>8</xdr:col>
          <xdr:colOff>533400</xdr:colOff>
          <xdr:row>48</xdr:row>
          <xdr:rowOff>228600</xdr:rowOff>
        </xdr:to>
        <xdr:sp macro="" textlink="">
          <xdr:nvSpPr>
            <xdr:cNvPr id="108560" name="Check Box 16" hidden="1">
              <a:extLst>
                <a:ext uri="{63B3BB69-23CF-44E3-9099-C40C66FF867C}">
                  <a14:compatExt spid="_x0000_s108560"/>
                </a:ext>
                <a:ext uri="{FF2B5EF4-FFF2-40B4-BE49-F238E27FC236}">
                  <a16:creationId xmlns:a16="http://schemas.microsoft.com/office/drawing/2014/main" id="{00000000-0008-0000-0200-00001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49</xdr:row>
          <xdr:rowOff>121920</xdr:rowOff>
        </xdr:from>
        <xdr:to>
          <xdr:col>12</xdr:col>
          <xdr:colOff>1211580</xdr:colOff>
          <xdr:row>50</xdr:row>
          <xdr:rowOff>137160</xdr:rowOff>
        </xdr:to>
        <xdr:sp macro="" textlink="">
          <xdr:nvSpPr>
            <xdr:cNvPr id="108563" name="Check Box 19" hidden="1">
              <a:extLst>
                <a:ext uri="{63B3BB69-23CF-44E3-9099-C40C66FF867C}">
                  <a14:compatExt spid="_x0000_s108563"/>
                </a:ext>
                <a:ext uri="{FF2B5EF4-FFF2-40B4-BE49-F238E27FC236}">
                  <a16:creationId xmlns:a16="http://schemas.microsoft.com/office/drawing/2014/main" id="{00000000-0008-0000-0200-00001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50</xdr:row>
          <xdr:rowOff>60960</xdr:rowOff>
        </xdr:from>
        <xdr:to>
          <xdr:col>12</xdr:col>
          <xdr:colOff>731520</xdr:colOff>
          <xdr:row>51</xdr:row>
          <xdr:rowOff>144780</xdr:rowOff>
        </xdr:to>
        <xdr:sp macro="" textlink="">
          <xdr:nvSpPr>
            <xdr:cNvPr id="108564" name="Check Box 20" hidden="1">
              <a:extLst>
                <a:ext uri="{63B3BB69-23CF-44E3-9099-C40C66FF867C}">
                  <a14:compatExt spid="_x0000_s108564"/>
                </a:ext>
                <a:ext uri="{FF2B5EF4-FFF2-40B4-BE49-F238E27FC236}">
                  <a16:creationId xmlns:a16="http://schemas.microsoft.com/office/drawing/2014/main" id="{00000000-0008-0000-0200-00001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xdr:row>
          <xdr:rowOff>76200</xdr:rowOff>
        </xdr:from>
        <xdr:to>
          <xdr:col>11</xdr:col>
          <xdr:colOff>251460</xdr:colOff>
          <xdr:row>52</xdr:row>
          <xdr:rowOff>106680</xdr:rowOff>
        </xdr:to>
        <xdr:sp macro="" textlink="">
          <xdr:nvSpPr>
            <xdr:cNvPr id="108565" name="Check Box 21" hidden="1">
              <a:extLst>
                <a:ext uri="{63B3BB69-23CF-44E3-9099-C40C66FF867C}">
                  <a14:compatExt spid="_x0000_s108565"/>
                </a:ext>
                <a:ext uri="{FF2B5EF4-FFF2-40B4-BE49-F238E27FC236}">
                  <a16:creationId xmlns:a16="http://schemas.microsoft.com/office/drawing/2014/main" id="{00000000-0008-0000-0200-00001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60960</xdr:rowOff>
        </xdr:from>
        <xdr:to>
          <xdr:col>10</xdr:col>
          <xdr:colOff>60960</xdr:colOff>
          <xdr:row>52</xdr:row>
          <xdr:rowOff>22860</xdr:rowOff>
        </xdr:to>
        <xdr:sp macro="" textlink="">
          <xdr:nvSpPr>
            <xdr:cNvPr id="108566" name="Check Box 22" hidden="1">
              <a:extLst>
                <a:ext uri="{63B3BB69-23CF-44E3-9099-C40C66FF867C}">
                  <a14:compatExt spid="_x0000_s108566"/>
                </a:ext>
                <a:ext uri="{FF2B5EF4-FFF2-40B4-BE49-F238E27FC236}">
                  <a16:creationId xmlns:a16="http://schemas.microsoft.com/office/drawing/2014/main" id="{00000000-0008-0000-0200-00001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会議や他職種連携におけるロボット・ICTの活用</a:t>
              </a:r>
            </a:p>
          </xdr:txBody>
        </xdr:sp>
        <xdr:clientData/>
      </xdr:twoCellAnchor>
    </mc:Choice>
    <mc:Fallback/>
  </mc:AlternateContent>
  <xdr:twoCellAnchor>
    <xdr:from>
      <xdr:col>7</xdr:col>
      <xdr:colOff>61232</xdr:colOff>
      <xdr:row>48</xdr:row>
      <xdr:rowOff>171450</xdr:rowOff>
    </xdr:from>
    <xdr:to>
      <xdr:col>13</xdr:col>
      <xdr:colOff>142875</xdr:colOff>
      <xdr:row>49</xdr:row>
      <xdr:rowOff>171450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6319157" y="9182100"/>
          <a:ext cx="554899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96</xdr:row>
      <xdr:rowOff>9524</xdr:rowOff>
    </xdr:from>
    <xdr:to>
      <xdr:col>7</xdr:col>
      <xdr:colOff>81643</xdr:colOff>
      <xdr:row>99</xdr:row>
      <xdr:rowOff>56029</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19075" y="21491200"/>
          <a:ext cx="6137862" cy="494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※1</a:t>
          </a:r>
          <a:r>
            <a:rPr kumimoji="1" lang="ja-JP" altLang="en-US" sz="1200"/>
            <a:t>　入眠起床支援、利用者とのコミュニケーション、訴えの把握、日常生活の支援</a:t>
          </a:r>
          <a:endParaRPr kumimoji="1" lang="en-US" altLang="ja-JP" sz="1200"/>
        </a:p>
        <a:p>
          <a:r>
            <a:rPr kumimoji="1" lang="en-US" altLang="ja-JP" sz="1200"/>
            <a:t>※2</a:t>
          </a:r>
          <a:r>
            <a:rPr kumimoji="1" lang="ja-JP" altLang="en-US" sz="1200"/>
            <a:t>　徘徊、不潔行為、昼夜逆転等に対する対応等</a:t>
          </a:r>
          <a:endParaRPr kumimoji="1" lang="en-US" altLang="ja-JP" sz="120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20</xdr:row>
          <xdr:rowOff>381000</xdr:rowOff>
        </xdr:from>
        <xdr:to>
          <xdr:col>1</xdr:col>
          <xdr:colOff>137160</xdr:colOff>
          <xdr:row>22</xdr:row>
          <xdr:rowOff>7620</xdr:rowOff>
        </xdr:to>
        <xdr:sp macro="" textlink="">
          <xdr:nvSpPr>
            <xdr:cNvPr id="108567" name="Check Box 23" hidden="1">
              <a:extLst>
                <a:ext uri="{63B3BB69-23CF-44E3-9099-C40C66FF867C}">
                  <a14:compatExt spid="_x0000_s108567"/>
                </a:ext>
                <a:ext uri="{FF2B5EF4-FFF2-40B4-BE49-F238E27FC236}">
                  <a16:creationId xmlns:a16="http://schemas.microsoft.com/office/drawing/2014/main" id="{00000000-0008-0000-0200-00001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861060</xdr:colOff>
          <xdr:row>27</xdr:row>
          <xdr:rowOff>220980</xdr:rowOff>
        </xdr:from>
        <xdr:to>
          <xdr:col>5</xdr:col>
          <xdr:colOff>38100</xdr:colOff>
          <xdr:row>29</xdr:row>
          <xdr:rowOff>15240</xdr:rowOff>
        </xdr:to>
        <xdr:sp macro="" textlink="">
          <xdr:nvSpPr>
            <xdr:cNvPr id="108568" name="Check Box 24" hidden="1">
              <a:extLst>
                <a:ext uri="{63B3BB69-23CF-44E3-9099-C40C66FF867C}">
                  <a14:compatExt spid="_x0000_s108568"/>
                </a:ext>
                <a:ext uri="{FF2B5EF4-FFF2-40B4-BE49-F238E27FC236}">
                  <a16:creationId xmlns:a16="http://schemas.microsoft.com/office/drawing/2014/main" id="{00000000-0008-0000-0200-00001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27</xdr:row>
          <xdr:rowOff>198120</xdr:rowOff>
        </xdr:from>
        <xdr:to>
          <xdr:col>8</xdr:col>
          <xdr:colOff>30480</xdr:colOff>
          <xdr:row>29</xdr:row>
          <xdr:rowOff>30480</xdr:rowOff>
        </xdr:to>
        <xdr:sp macro="" textlink="">
          <xdr:nvSpPr>
            <xdr:cNvPr id="108569" name="Check Box 25" hidden="1">
              <a:extLst>
                <a:ext uri="{63B3BB69-23CF-44E3-9099-C40C66FF867C}">
                  <a14:compatExt spid="_x0000_s108569"/>
                </a:ext>
                <a:ext uri="{FF2B5EF4-FFF2-40B4-BE49-F238E27FC236}">
                  <a16:creationId xmlns:a16="http://schemas.microsoft.com/office/drawing/2014/main" id="{00000000-0008-0000-0200-00001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1783080</xdr:colOff>
          <xdr:row>35</xdr:row>
          <xdr:rowOff>152400</xdr:rowOff>
        </xdr:from>
        <xdr:to>
          <xdr:col>3</xdr:col>
          <xdr:colOff>0</xdr:colOff>
          <xdr:row>37</xdr:row>
          <xdr:rowOff>114300</xdr:rowOff>
        </xdr:to>
        <xdr:sp macro="" textlink="">
          <xdr:nvSpPr>
            <xdr:cNvPr id="108573" name="Check Box 29" hidden="1">
              <a:extLst>
                <a:ext uri="{63B3BB69-23CF-44E3-9099-C40C66FF867C}">
                  <a14:compatExt spid="_x0000_s108573"/>
                </a:ext>
                <a:ext uri="{FF2B5EF4-FFF2-40B4-BE49-F238E27FC236}">
                  <a16:creationId xmlns:a16="http://schemas.microsoft.com/office/drawing/2014/main" id="{00000000-0008-0000-0200-00001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35</xdr:row>
          <xdr:rowOff>152400</xdr:rowOff>
        </xdr:from>
        <xdr:to>
          <xdr:col>6</xdr:col>
          <xdr:colOff>190500</xdr:colOff>
          <xdr:row>37</xdr:row>
          <xdr:rowOff>114300</xdr:rowOff>
        </xdr:to>
        <xdr:sp macro="" textlink="">
          <xdr:nvSpPr>
            <xdr:cNvPr id="108574" name="Check Box 30" hidden="1">
              <a:extLst>
                <a:ext uri="{63B3BB69-23CF-44E3-9099-C40C66FF867C}">
                  <a14:compatExt spid="_x0000_s108574"/>
                </a:ext>
                <a:ext uri="{FF2B5EF4-FFF2-40B4-BE49-F238E27FC236}">
                  <a16:creationId xmlns:a16="http://schemas.microsoft.com/office/drawing/2014/main" id="{00000000-0008-0000-0200-00001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35</xdr:row>
          <xdr:rowOff>121920</xdr:rowOff>
        </xdr:from>
        <xdr:to>
          <xdr:col>2</xdr:col>
          <xdr:colOff>762000</xdr:colOff>
          <xdr:row>37</xdr:row>
          <xdr:rowOff>99060</xdr:rowOff>
        </xdr:to>
        <xdr:sp macro="" textlink="">
          <xdr:nvSpPr>
            <xdr:cNvPr id="108575" name="Check Box 31" hidden="1">
              <a:extLst>
                <a:ext uri="{63B3BB69-23CF-44E3-9099-C40C66FF867C}">
                  <a14:compatExt spid="_x0000_s108575"/>
                </a:ext>
                <a:ext uri="{FF2B5EF4-FFF2-40B4-BE49-F238E27FC236}">
                  <a16:creationId xmlns:a16="http://schemas.microsoft.com/office/drawing/2014/main" id="{00000000-0008-0000-0200-00001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152400</xdr:rowOff>
        </xdr:from>
        <xdr:to>
          <xdr:col>4</xdr:col>
          <xdr:colOff>289560</xdr:colOff>
          <xdr:row>37</xdr:row>
          <xdr:rowOff>114300</xdr:rowOff>
        </xdr:to>
        <xdr:sp macro="" textlink="">
          <xdr:nvSpPr>
            <xdr:cNvPr id="108576" name="Check Box 32" hidden="1">
              <a:extLst>
                <a:ext uri="{63B3BB69-23CF-44E3-9099-C40C66FF867C}">
                  <a14:compatExt spid="_x0000_s108576"/>
                </a:ext>
                <a:ext uri="{FF2B5EF4-FFF2-40B4-BE49-F238E27FC236}">
                  <a16:creationId xmlns:a16="http://schemas.microsoft.com/office/drawing/2014/main" id="{00000000-0008-0000-0200-00002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43</xdr:row>
          <xdr:rowOff>30480</xdr:rowOff>
        </xdr:from>
        <xdr:to>
          <xdr:col>2</xdr:col>
          <xdr:colOff>769620</xdr:colOff>
          <xdr:row>45</xdr:row>
          <xdr:rowOff>114300</xdr:rowOff>
        </xdr:to>
        <xdr:sp macro="" textlink="">
          <xdr:nvSpPr>
            <xdr:cNvPr id="108577" name="Check Box 33" hidden="1">
              <a:extLst>
                <a:ext uri="{63B3BB69-23CF-44E3-9099-C40C66FF867C}">
                  <a14:compatExt spid="_x0000_s108577"/>
                </a:ext>
                <a:ext uri="{FF2B5EF4-FFF2-40B4-BE49-F238E27FC236}">
                  <a16:creationId xmlns:a16="http://schemas.microsoft.com/office/drawing/2014/main" id="{00000000-0008-0000-0200-00002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38</xdr:row>
          <xdr:rowOff>144780</xdr:rowOff>
        </xdr:from>
        <xdr:to>
          <xdr:col>2</xdr:col>
          <xdr:colOff>762000</xdr:colOff>
          <xdr:row>40</xdr:row>
          <xdr:rowOff>137160</xdr:rowOff>
        </xdr:to>
        <xdr:sp macro="" textlink="">
          <xdr:nvSpPr>
            <xdr:cNvPr id="108578" name="Check Box 34" hidden="1">
              <a:extLst>
                <a:ext uri="{63B3BB69-23CF-44E3-9099-C40C66FF867C}">
                  <a14:compatExt spid="_x0000_s108578"/>
                </a:ext>
                <a:ext uri="{FF2B5EF4-FFF2-40B4-BE49-F238E27FC236}">
                  <a16:creationId xmlns:a16="http://schemas.microsoft.com/office/drawing/2014/main" id="{00000000-0008-0000-0200-00002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37</xdr:row>
          <xdr:rowOff>137160</xdr:rowOff>
        </xdr:from>
        <xdr:to>
          <xdr:col>2</xdr:col>
          <xdr:colOff>769620</xdr:colOff>
          <xdr:row>39</xdr:row>
          <xdr:rowOff>114300</xdr:rowOff>
        </xdr:to>
        <xdr:sp macro="" textlink="">
          <xdr:nvSpPr>
            <xdr:cNvPr id="108579" name="Check Box 35" hidden="1">
              <a:extLst>
                <a:ext uri="{63B3BB69-23CF-44E3-9099-C40C66FF867C}">
                  <a14:compatExt spid="_x0000_s108579"/>
                </a:ext>
                <a:ext uri="{FF2B5EF4-FFF2-40B4-BE49-F238E27FC236}">
                  <a16:creationId xmlns:a16="http://schemas.microsoft.com/office/drawing/2014/main" id="{00000000-0008-0000-0200-00002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36</xdr:row>
          <xdr:rowOff>152400</xdr:rowOff>
        </xdr:from>
        <xdr:to>
          <xdr:col>2</xdr:col>
          <xdr:colOff>769620</xdr:colOff>
          <xdr:row>38</xdr:row>
          <xdr:rowOff>137160</xdr:rowOff>
        </xdr:to>
        <xdr:sp macro="" textlink="">
          <xdr:nvSpPr>
            <xdr:cNvPr id="108580" name="Check Box 36" hidden="1">
              <a:extLst>
                <a:ext uri="{63B3BB69-23CF-44E3-9099-C40C66FF867C}">
                  <a14:compatExt spid="_x0000_s108580"/>
                </a:ext>
                <a:ext uri="{FF2B5EF4-FFF2-40B4-BE49-F238E27FC236}">
                  <a16:creationId xmlns:a16="http://schemas.microsoft.com/office/drawing/2014/main" id="{00000000-0008-0000-0200-00002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83820</xdr:rowOff>
        </xdr:from>
        <xdr:to>
          <xdr:col>9</xdr:col>
          <xdr:colOff>403860</xdr:colOff>
          <xdr:row>50</xdr:row>
          <xdr:rowOff>83820</xdr:rowOff>
        </xdr:to>
        <xdr:sp macro="" textlink="">
          <xdr:nvSpPr>
            <xdr:cNvPr id="108581" name="Check Box 37" hidden="1">
              <a:extLst>
                <a:ext uri="{63B3BB69-23CF-44E3-9099-C40C66FF867C}">
                  <a14:compatExt spid="_x0000_s108581"/>
                </a:ext>
                <a:ext uri="{FF2B5EF4-FFF2-40B4-BE49-F238E27FC236}">
                  <a16:creationId xmlns:a16="http://schemas.microsoft.com/office/drawing/2014/main" id="{00000000-0008-0000-0200-00002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68580</xdr:rowOff>
        </xdr:from>
        <xdr:to>
          <xdr:col>9</xdr:col>
          <xdr:colOff>152400</xdr:colOff>
          <xdr:row>51</xdr:row>
          <xdr:rowOff>83820</xdr:rowOff>
        </xdr:to>
        <xdr:sp macro="" textlink="">
          <xdr:nvSpPr>
            <xdr:cNvPr id="108582" name="Check Box 38" hidden="1">
              <a:extLst>
                <a:ext uri="{63B3BB69-23CF-44E3-9099-C40C66FF867C}">
                  <a14:compatExt spid="_x0000_s108582"/>
                </a:ext>
                <a:ext uri="{FF2B5EF4-FFF2-40B4-BE49-F238E27FC236}">
                  <a16:creationId xmlns:a16="http://schemas.microsoft.com/office/drawing/2014/main" id="{00000000-0008-0000-0200-00002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17</xdr:row>
          <xdr:rowOff>0</xdr:rowOff>
        </xdr:from>
        <xdr:to>
          <xdr:col>1</xdr:col>
          <xdr:colOff>251460</xdr:colOff>
          <xdr:row>18</xdr:row>
          <xdr:rowOff>60960</xdr:rowOff>
        </xdr:to>
        <xdr:sp macro="" textlink="">
          <xdr:nvSpPr>
            <xdr:cNvPr id="108583" name="Check Box 39" hidden="1">
              <a:extLst>
                <a:ext uri="{63B3BB69-23CF-44E3-9099-C40C66FF867C}">
                  <a14:compatExt spid="_x0000_s108583"/>
                </a:ext>
                <a:ext uri="{FF2B5EF4-FFF2-40B4-BE49-F238E27FC236}">
                  <a16:creationId xmlns:a16="http://schemas.microsoft.com/office/drawing/2014/main" id="{00000000-0008-0000-0200-00002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163285</xdr:colOff>
      <xdr:row>54</xdr:row>
      <xdr:rowOff>122465</xdr:rowOff>
    </xdr:from>
    <xdr:to>
      <xdr:col>21</xdr:col>
      <xdr:colOff>78242</xdr:colOff>
      <xdr:row>59</xdr:row>
      <xdr:rowOff>40053</xdr:rowOff>
    </xdr:to>
    <xdr:pic>
      <xdr:nvPicPr>
        <xdr:cNvPr id="3" name="図 2">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285" y="16451036"/>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2" x14ac:dyDescent="0.2"/>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57A98-CF75-4DD2-A169-5B3E1F3C94C5}">
  <sheetPr>
    <tabColor rgb="FFC00000"/>
    <pageSetUpPr fitToPage="1"/>
  </sheetPr>
  <dimension ref="A1:AH55"/>
  <sheetViews>
    <sheetView showGridLines="0" showZeros="0" tabSelected="1" view="pageBreakPreview" topLeftCell="L19" zoomScale="55" zoomScaleNormal="55" zoomScaleSheetLayoutView="55" workbookViewId="0">
      <selection activeCell="W34" sqref="W34"/>
    </sheetView>
  </sheetViews>
  <sheetFormatPr defaultColWidth="8" defaultRowHeight="14.4" x14ac:dyDescent="0.2"/>
  <cols>
    <col min="1" max="1" width="15.6640625" style="1" customWidth="1"/>
    <col min="2" max="2" width="13.109375" style="1" customWidth="1"/>
    <col min="3" max="3" width="28" style="1" bestFit="1" customWidth="1"/>
    <col min="4" max="4" width="25.33203125" style="1" customWidth="1"/>
    <col min="5" max="5" width="32.88671875" style="1" customWidth="1"/>
    <col min="6" max="6" width="29.88671875" style="1" hidden="1" customWidth="1"/>
    <col min="7" max="11" width="29.88671875" style="1" customWidth="1"/>
    <col min="12" max="12" width="25.6640625" style="2" customWidth="1"/>
    <col min="13" max="13" width="28" style="2" customWidth="1"/>
    <col min="14" max="14" width="17.6640625" style="2" bestFit="1" customWidth="1"/>
    <col min="15" max="15" width="12" style="2" bestFit="1" customWidth="1"/>
    <col min="16" max="16" width="23.88671875" style="2" customWidth="1"/>
    <col min="17" max="17" width="32.33203125" style="2" customWidth="1"/>
    <col min="18" max="18" width="26.6640625" style="2" bestFit="1" customWidth="1"/>
    <col min="19" max="19" width="17.6640625" style="2" bestFit="1" customWidth="1"/>
    <col min="20" max="20" width="27.109375" style="1" customWidth="1"/>
    <col min="21" max="21" width="27.88671875" style="1" customWidth="1"/>
    <col min="22" max="22" width="35" style="1" customWidth="1"/>
    <col min="23" max="23" width="30.6640625" style="1" customWidth="1"/>
    <col min="24" max="24" width="4.88671875" style="1" customWidth="1"/>
    <col min="25" max="25" width="8" style="1"/>
    <col min="26" max="28" width="0" style="1" hidden="1" customWidth="1"/>
    <col min="29" max="31" width="8" style="1"/>
    <col min="32" max="32" width="3.33203125" style="1" customWidth="1"/>
    <col min="33" max="33" width="11" style="1" customWidth="1"/>
    <col min="34" max="34" width="11.6640625" style="1" customWidth="1"/>
    <col min="35" max="35" width="15.88671875" style="1" customWidth="1"/>
    <col min="36" max="259" width="8" style="1"/>
    <col min="260" max="260" width="15.6640625" style="1" customWidth="1"/>
    <col min="261" max="261" width="13.109375" style="1" customWidth="1"/>
    <col min="262" max="262" width="28" style="1" bestFit="1" customWidth="1"/>
    <col min="263" max="263" width="25.33203125" style="1" customWidth="1"/>
    <col min="264" max="264" width="32.88671875" style="1" customWidth="1"/>
    <col min="265" max="265" width="0" style="1" hidden="1" customWidth="1"/>
    <col min="266" max="266" width="25.6640625" style="1" customWidth="1"/>
    <col min="267" max="267" width="30.6640625" style="1" bestFit="1" customWidth="1"/>
    <col min="268" max="268" width="17.6640625" style="1" bestFit="1" customWidth="1"/>
    <col min="269" max="269" width="12" style="1" bestFit="1" customWidth="1"/>
    <col min="270" max="270" width="28.109375" style="1" bestFit="1" customWidth="1"/>
    <col min="271" max="271" width="26.6640625" style="1" bestFit="1" customWidth="1"/>
    <col min="272" max="272" width="32.88671875" style="1" customWidth="1"/>
    <col min="273" max="273" width="32.109375" style="1" bestFit="1" customWidth="1"/>
    <col min="274" max="274" width="17.6640625" style="1" bestFit="1" customWidth="1"/>
    <col min="275" max="275" width="28.44140625" style="1" bestFit="1" customWidth="1"/>
    <col min="276" max="276" width="29.88671875" style="1" customWidth="1"/>
    <col min="277" max="277" width="23.6640625" style="1" customWidth="1"/>
    <col min="278" max="287" width="8" style="1"/>
    <col min="288" max="291" width="0" style="1" hidden="1" customWidth="1"/>
    <col min="292" max="515" width="8" style="1"/>
    <col min="516" max="516" width="15.6640625" style="1" customWidth="1"/>
    <col min="517" max="517" width="13.109375" style="1" customWidth="1"/>
    <col min="518" max="518" width="28" style="1" bestFit="1" customWidth="1"/>
    <col min="519" max="519" width="25.33203125" style="1" customWidth="1"/>
    <col min="520" max="520" width="32.88671875" style="1" customWidth="1"/>
    <col min="521" max="521" width="0" style="1" hidden="1" customWidth="1"/>
    <col min="522" max="522" width="25.6640625" style="1" customWidth="1"/>
    <col min="523" max="523" width="30.6640625" style="1" bestFit="1" customWidth="1"/>
    <col min="524" max="524" width="17.6640625" style="1" bestFit="1" customWidth="1"/>
    <col min="525" max="525" width="12" style="1" bestFit="1" customWidth="1"/>
    <col min="526" max="526" width="28.109375" style="1" bestFit="1" customWidth="1"/>
    <col min="527" max="527" width="26.6640625" style="1" bestFit="1" customWidth="1"/>
    <col min="528" max="528" width="32.88671875" style="1" customWidth="1"/>
    <col min="529" max="529" width="32.109375" style="1" bestFit="1" customWidth="1"/>
    <col min="530" max="530" width="17.6640625" style="1" bestFit="1" customWidth="1"/>
    <col min="531" max="531" width="28.44140625" style="1" bestFit="1" customWidth="1"/>
    <col min="532" max="532" width="29.88671875" style="1" customWidth="1"/>
    <col min="533" max="533" width="23.6640625" style="1" customWidth="1"/>
    <col min="534" max="543" width="8" style="1"/>
    <col min="544" max="547" width="0" style="1" hidden="1" customWidth="1"/>
    <col min="548" max="771" width="8" style="1"/>
    <col min="772" max="772" width="15.6640625" style="1" customWidth="1"/>
    <col min="773" max="773" width="13.109375" style="1" customWidth="1"/>
    <col min="774" max="774" width="28" style="1" bestFit="1" customWidth="1"/>
    <col min="775" max="775" width="25.33203125" style="1" customWidth="1"/>
    <col min="776" max="776" width="32.88671875" style="1" customWidth="1"/>
    <col min="777" max="777" width="0" style="1" hidden="1" customWidth="1"/>
    <col min="778" max="778" width="25.6640625" style="1" customWidth="1"/>
    <col min="779" max="779" width="30.6640625" style="1" bestFit="1" customWidth="1"/>
    <col min="780" max="780" width="17.6640625" style="1" bestFit="1" customWidth="1"/>
    <col min="781" max="781" width="12" style="1" bestFit="1" customWidth="1"/>
    <col min="782" max="782" width="28.109375" style="1" bestFit="1" customWidth="1"/>
    <col min="783" max="783" width="26.6640625" style="1" bestFit="1" customWidth="1"/>
    <col min="784" max="784" width="32.88671875" style="1" customWidth="1"/>
    <col min="785" max="785" width="32.109375" style="1" bestFit="1" customWidth="1"/>
    <col min="786" max="786" width="17.6640625" style="1" bestFit="1" customWidth="1"/>
    <col min="787" max="787" width="28.44140625" style="1" bestFit="1" customWidth="1"/>
    <col min="788" max="788" width="29.88671875" style="1" customWidth="1"/>
    <col min="789" max="789" width="23.6640625" style="1" customWidth="1"/>
    <col min="790" max="799" width="8" style="1"/>
    <col min="800" max="803" width="0" style="1" hidden="1" customWidth="1"/>
    <col min="804" max="1027" width="8" style="1"/>
    <col min="1028" max="1028" width="15.6640625" style="1" customWidth="1"/>
    <col min="1029" max="1029" width="13.109375" style="1" customWidth="1"/>
    <col min="1030" max="1030" width="28" style="1" bestFit="1" customWidth="1"/>
    <col min="1031" max="1031" width="25.33203125" style="1" customWidth="1"/>
    <col min="1032" max="1032" width="32.88671875" style="1" customWidth="1"/>
    <col min="1033" max="1033" width="0" style="1" hidden="1" customWidth="1"/>
    <col min="1034" max="1034" width="25.6640625" style="1" customWidth="1"/>
    <col min="1035" max="1035" width="30.6640625" style="1" bestFit="1" customWidth="1"/>
    <col min="1036" max="1036" width="17.6640625" style="1" bestFit="1" customWidth="1"/>
    <col min="1037" max="1037" width="12" style="1" bestFit="1" customWidth="1"/>
    <col min="1038" max="1038" width="28.109375" style="1" bestFit="1" customWidth="1"/>
    <col min="1039" max="1039" width="26.6640625" style="1" bestFit="1" customWidth="1"/>
    <col min="1040" max="1040" width="32.88671875" style="1" customWidth="1"/>
    <col min="1041" max="1041" width="32.109375" style="1" bestFit="1" customWidth="1"/>
    <col min="1042" max="1042" width="17.6640625" style="1" bestFit="1" customWidth="1"/>
    <col min="1043" max="1043" width="28.44140625" style="1" bestFit="1" customWidth="1"/>
    <col min="1044" max="1044" width="29.88671875" style="1" customWidth="1"/>
    <col min="1045" max="1045" width="23.6640625" style="1" customWidth="1"/>
    <col min="1046" max="1055" width="8" style="1"/>
    <col min="1056" max="1059" width="0" style="1" hidden="1" customWidth="1"/>
    <col min="1060" max="1283" width="8" style="1"/>
    <col min="1284" max="1284" width="15.6640625" style="1" customWidth="1"/>
    <col min="1285" max="1285" width="13.109375" style="1" customWidth="1"/>
    <col min="1286" max="1286" width="28" style="1" bestFit="1" customWidth="1"/>
    <col min="1287" max="1287" width="25.33203125" style="1" customWidth="1"/>
    <col min="1288" max="1288" width="32.88671875" style="1" customWidth="1"/>
    <col min="1289" max="1289" width="0" style="1" hidden="1" customWidth="1"/>
    <col min="1290" max="1290" width="25.6640625" style="1" customWidth="1"/>
    <col min="1291" max="1291" width="30.6640625" style="1" bestFit="1" customWidth="1"/>
    <col min="1292" max="1292" width="17.6640625" style="1" bestFit="1" customWidth="1"/>
    <col min="1293" max="1293" width="12" style="1" bestFit="1" customWidth="1"/>
    <col min="1294" max="1294" width="28.109375" style="1" bestFit="1" customWidth="1"/>
    <col min="1295" max="1295" width="26.6640625" style="1" bestFit="1" customWidth="1"/>
    <col min="1296" max="1296" width="32.88671875" style="1" customWidth="1"/>
    <col min="1297" max="1297" width="32.109375" style="1" bestFit="1" customWidth="1"/>
    <col min="1298" max="1298" width="17.6640625" style="1" bestFit="1" customWidth="1"/>
    <col min="1299" max="1299" width="28.44140625" style="1" bestFit="1" customWidth="1"/>
    <col min="1300" max="1300" width="29.88671875" style="1" customWidth="1"/>
    <col min="1301" max="1301" width="23.6640625" style="1" customWidth="1"/>
    <col min="1302" max="1311" width="8" style="1"/>
    <col min="1312" max="1315" width="0" style="1" hidden="1" customWidth="1"/>
    <col min="1316" max="1539" width="8" style="1"/>
    <col min="1540" max="1540" width="15.6640625" style="1" customWidth="1"/>
    <col min="1541" max="1541" width="13.109375" style="1" customWidth="1"/>
    <col min="1542" max="1542" width="28" style="1" bestFit="1" customWidth="1"/>
    <col min="1543" max="1543" width="25.33203125" style="1" customWidth="1"/>
    <col min="1544" max="1544" width="32.88671875" style="1" customWidth="1"/>
    <col min="1545" max="1545" width="0" style="1" hidden="1" customWidth="1"/>
    <col min="1546" max="1546" width="25.6640625" style="1" customWidth="1"/>
    <col min="1547" max="1547" width="30.6640625" style="1" bestFit="1" customWidth="1"/>
    <col min="1548" max="1548" width="17.6640625" style="1" bestFit="1" customWidth="1"/>
    <col min="1549" max="1549" width="12" style="1" bestFit="1" customWidth="1"/>
    <col min="1550" max="1550" width="28.109375" style="1" bestFit="1" customWidth="1"/>
    <col min="1551" max="1551" width="26.6640625" style="1" bestFit="1" customWidth="1"/>
    <col min="1552" max="1552" width="32.88671875" style="1" customWidth="1"/>
    <col min="1553" max="1553" width="32.109375" style="1" bestFit="1" customWidth="1"/>
    <col min="1554" max="1554" width="17.6640625" style="1" bestFit="1" customWidth="1"/>
    <col min="1555" max="1555" width="28.44140625" style="1" bestFit="1" customWidth="1"/>
    <col min="1556" max="1556" width="29.88671875" style="1" customWidth="1"/>
    <col min="1557" max="1557" width="23.6640625" style="1" customWidth="1"/>
    <col min="1558" max="1567" width="8" style="1"/>
    <col min="1568" max="1571" width="0" style="1" hidden="1" customWidth="1"/>
    <col min="1572" max="1795" width="8" style="1"/>
    <col min="1796" max="1796" width="15.6640625" style="1" customWidth="1"/>
    <col min="1797" max="1797" width="13.109375" style="1" customWidth="1"/>
    <col min="1798" max="1798" width="28" style="1" bestFit="1" customWidth="1"/>
    <col min="1799" max="1799" width="25.33203125" style="1" customWidth="1"/>
    <col min="1800" max="1800" width="32.88671875" style="1" customWidth="1"/>
    <col min="1801" max="1801" width="0" style="1" hidden="1" customWidth="1"/>
    <col min="1802" max="1802" width="25.6640625" style="1" customWidth="1"/>
    <col min="1803" max="1803" width="30.6640625" style="1" bestFit="1" customWidth="1"/>
    <col min="1804" max="1804" width="17.6640625" style="1" bestFit="1" customWidth="1"/>
    <col min="1805" max="1805" width="12" style="1" bestFit="1" customWidth="1"/>
    <col min="1806" max="1806" width="28.109375" style="1" bestFit="1" customWidth="1"/>
    <col min="1807" max="1807" width="26.6640625" style="1" bestFit="1" customWidth="1"/>
    <col min="1808" max="1808" width="32.88671875" style="1" customWidth="1"/>
    <col min="1809" max="1809" width="32.109375" style="1" bestFit="1" customWidth="1"/>
    <col min="1810" max="1810" width="17.6640625" style="1" bestFit="1" customWidth="1"/>
    <col min="1811" max="1811" width="28.44140625" style="1" bestFit="1" customWidth="1"/>
    <col min="1812" max="1812" width="29.88671875" style="1" customWidth="1"/>
    <col min="1813" max="1813" width="23.6640625" style="1" customWidth="1"/>
    <col min="1814" max="1823" width="8" style="1"/>
    <col min="1824" max="1827" width="0" style="1" hidden="1" customWidth="1"/>
    <col min="1828" max="2051" width="8" style="1"/>
    <col min="2052" max="2052" width="15.6640625" style="1" customWidth="1"/>
    <col min="2053" max="2053" width="13.109375" style="1" customWidth="1"/>
    <col min="2054" max="2054" width="28" style="1" bestFit="1" customWidth="1"/>
    <col min="2055" max="2055" width="25.33203125" style="1" customWidth="1"/>
    <col min="2056" max="2056" width="32.88671875" style="1" customWidth="1"/>
    <col min="2057" max="2057" width="0" style="1" hidden="1" customWidth="1"/>
    <col min="2058" max="2058" width="25.6640625" style="1" customWidth="1"/>
    <col min="2059" max="2059" width="30.6640625" style="1" bestFit="1" customWidth="1"/>
    <col min="2060" max="2060" width="17.6640625" style="1" bestFit="1" customWidth="1"/>
    <col min="2061" max="2061" width="12" style="1" bestFit="1" customWidth="1"/>
    <col min="2062" max="2062" width="28.109375" style="1" bestFit="1" customWidth="1"/>
    <col min="2063" max="2063" width="26.6640625" style="1" bestFit="1" customWidth="1"/>
    <col min="2064" max="2064" width="32.88671875" style="1" customWidth="1"/>
    <col min="2065" max="2065" width="32.109375" style="1" bestFit="1" customWidth="1"/>
    <col min="2066" max="2066" width="17.6640625" style="1" bestFit="1" customWidth="1"/>
    <col min="2067" max="2067" width="28.44140625" style="1" bestFit="1" customWidth="1"/>
    <col min="2068" max="2068" width="29.88671875" style="1" customWidth="1"/>
    <col min="2069" max="2069" width="23.6640625" style="1" customWidth="1"/>
    <col min="2070" max="2079" width="8" style="1"/>
    <col min="2080" max="2083" width="0" style="1" hidden="1" customWidth="1"/>
    <col min="2084" max="2307" width="8" style="1"/>
    <col min="2308" max="2308" width="15.6640625" style="1" customWidth="1"/>
    <col min="2309" max="2309" width="13.109375" style="1" customWidth="1"/>
    <col min="2310" max="2310" width="28" style="1" bestFit="1" customWidth="1"/>
    <col min="2311" max="2311" width="25.33203125" style="1" customWidth="1"/>
    <col min="2312" max="2312" width="32.88671875" style="1" customWidth="1"/>
    <col min="2313" max="2313" width="0" style="1" hidden="1" customWidth="1"/>
    <col min="2314" max="2314" width="25.6640625" style="1" customWidth="1"/>
    <col min="2315" max="2315" width="30.6640625" style="1" bestFit="1" customWidth="1"/>
    <col min="2316" max="2316" width="17.6640625" style="1" bestFit="1" customWidth="1"/>
    <col min="2317" max="2317" width="12" style="1" bestFit="1" customWidth="1"/>
    <col min="2318" max="2318" width="28.109375" style="1" bestFit="1" customWidth="1"/>
    <col min="2319" max="2319" width="26.6640625" style="1" bestFit="1" customWidth="1"/>
    <col min="2320" max="2320" width="32.88671875" style="1" customWidth="1"/>
    <col min="2321" max="2321" width="32.109375" style="1" bestFit="1" customWidth="1"/>
    <col min="2322" max="2322" width="17.6640625" style="1" bestFit="1" customWidth="1"/>
    <col min="2323" max="2323" width="28.44140625" style="1" bestFit="1" customWidth="1"/>
    <col min="2324" max="2324" width="29.88671875" style="1" customWidth="1"/>
    <col min="2325" max="2325" width="23.6640625" style="1" customWidth="1"/>
    <col min="2326" max="2335" width="8" style="1"/>
    <col min="2336" max="2339" width="0" style="1" hidden="1" customWidth="1"/>
    <col min="2340" max="2563" width="8" style="1"/>
    <col min="2564" max="2564" width="15.6640625" style="1" customWidth="1"/>
    <col min="2565" max="2565" width="13.109375" style="1" customWidth="1"/>
    <col min="2566" max="2566" width="28" style="1" bestFit="1" customWidth="1"/>
    <col min="2567" max="2567" width="25.33203125" style="1" customWidth="1"/>
    <col min="2568" max="2568" width="32.88671875" style="1" customWidth="1"/>
    <col min="2569" max="2569" width="0" style="1" hidden="1" customWidth="1"/>
    <col min="2570" max="2570" width="25.6640625" style="1" customWidth="1"/>
    <col min="2571" max="2571" width="30.6640625" style="1" bestFit="1" customWidth="1"/>
    <col min="2572" max="2572" width="17.6640625" style="1" bestFit="1" customWidth="1"/>
    <col min="2573" max="2573" width="12" style="1" bestFit="1" customWidth="1"/>
    <col min="2574" max="2574" width="28.109375" style="1" bestFit="1" customWidth="1"/>
    <col min="2575" max="2575" width="26.6640625" style="1" bestFit="1" customWidth="1"/>
    <col min="2576" max="2576" width="32.88671875" style="1" customWidth="1"/>
    <col min="2577" max="2577" width="32.109375" style="1" bestFit="1" customWidth="1"/>
    <col min="2578" max="2578" width="17.6640625" style="1" bestFit="1" customWidth="1"/>
    <col min="2579" max="2579" width="28.44140625" style="1" bestFit="1" customWidth="1"/>
    <col min="2580" max="2580" width="29.88671875" style="1" customWidth="1"/>
    <col min="2581" max="2581" width="23.6640625" style="1" customWidth="1"/>
    <col min="2582" max="2591" width="8" style="1"/>
    <col min="2592" max="2595" width="0" style="1" hidden="1" customWidth="1"/>
    <col min="2596" max="2819" width="8" style="1"/>
    <col min="2820" max="2820" width="15.6640625" style="1" customWidth="1"/>
    <col min="2821" max="2821" width="13.109375" style="1" customWidth="1"/>
    <col min="2822" max="2822" width="28" style="1" bestFit="1" customWidth="1"/>
    <col min="2823" max="2823" width="25.33203125" style="1" customWidth="1"/>
    <col min="2824" max="2824" width="32.88671875" style="1" customWidth="1"/>
    <col min="2825" max="2825" width="0" style="1" hidden="1" customWidth="1"/>
    <col min="2826" max="2826" width="25.6640625" style="1" customWidth="1"/>
    <col min="2827" max="2827" width="30.6640625" style="1" bestFit="1" customWidth="1"/>
    <col min="2828" max="2828" width="17.6640625" style="1" bestFit="1" customWidth="1"/>
    <col min="2829" max="2829" width="12" style="1" bestFit="1" customWidth="1"/>
    <col min="2830" max="2830" width="28.109375" style="1" bestFit="1" customWidth="1"/>
    <col min="2831" max="2831" width="26.6640625" style="1" bestFit="1" customWidth="1"/>
    <col min="2832" max="2832" width="32.88671875" style="1" customWidth="1"/>
    <col min="2833" max="2833" width="32.109375" style="1" bestFit="1" customWidth="1"/>
    <col min="2834" max="2834" width="17.6640625" style="1" bestFit="1" customWidth="1"/>
    <col min="2835" max="2835" width="28.44140625" style="1" bestFit="1" customWidth="1"/>
    <col min="2836" max="2836" width="29.88671875" style="1" customWidth="1"/>
    <col min="2837" max="2837" width="23.6640625" style="1" customWidth="1"/>
    <col min="2838" max="2847" width="8" style="1"/>
    <col min="2848" max="2851" width="0" style="1" hidden="1" customWidth="1"/>
    <col min="2852" max="3075" width="8" style="1"/>
    <col min="3076" max="3076" width="15.6640625" style="1" customWidth="1"/>
    <col min="3077" max="3077" width="13.109375" style="1" customWidth="1"/>
    <col min="3078" max="3078" width="28" style="1" bestFit="1" customWidth="1"/>
    <col min="3079" max="3079" width="25.33203125" style="1" customWidth="1"/>
    <col min="3080" max="3080" width="32.88671875" style="1" customWidth="1"/>
    <col min="3081" max="3081" width="0" style="1" hidden="1" customWidth="1"/>
    <col min="3082" max="3082" width="25.6640625" style="1" customWidth="1"/>
    <col min="3083" max="3083" width="30.6640625" style="1" bestFit="1" customWidth="1"/>
    <col min="3084" max="3084" width="17.6640625" style="1" bestFit="1" customWidth="1"/>
    <col min="3085" max="3085" width="12" style="1" bestFit="1" customWidth="1"/>
    <col min="3086" max="3086" width="28.109375" style="1" bestFit="1" customWidth="1"/>
    <col min="3087" max="3087" width="26.6640625" style="1" bestFit="1" customWidth="1"/>
    <col min="3088" max="3088" width="32.88671875" style="1" customWidth="1"/>
    <col min="3089" max="3089" width="32.109375" style="1" bestFit="1" customWidth="1"/>
    <col min="3090" max="3090" width="17.6640625" style="1" bestFit="1" customWidth="1"/>
    <col min="3091" max="3091" width="28.44140625" style="1" bestFit="1" customWidth="1"/>
    <col min="3092" max="3092" width="29.88671875" style="1" customWidth="1"/>
    <col min="3093" max="3093" width="23.6640625" style="1" customWidth="1"/>
    <col min="3094" max="3103" width="8" style="1"/>
    <col min="3104" max="3107" width="0" style="1" hidden="1" customWidth="1"/>
    <col min="3108" max="3331" width="8" style="1"/>
    <col min="3332" max="3332" width="15.6640625" style="1" customWidth="1"/>
    <col min="3333" max="3333" width="13.109375" style="1" customWidth="1"/>
    <col min="3334" max="3334" width="28" style="1" bestFit="1" customWidth="1"/>
    <col min="3335" max="3335" width="25.33203125" style="1" customWidth="1"/>
    <col min="3336" max="3336" width="32.88671875" style="1" customWidth="1"/>
    <col min="3337" max="3337" width="0" style="1" hidden="1" customWidth="1"/>
    <col min="3338" max="3338" width="25.6640625" style="1" customWidth="1"/>
    <col min="3339" max="3339" width="30.6640625" style="1" bestFit="1" customWidth="1"/>
    <col min="3340" max="3340" width="17.6640625" style="1" bestFit="1" customWidth="1"/>
    <col min="3341" max="3341" width="12" style="1" bestFit="1" customWidth="1"/>
    <col min="3342" max="3342" width="28.109375" style="1" bestFit="1" customWidth="1"/>
    <col min="3343" max="3343" width="26.6640625" style="1" bestFit="1" customWidth="1"/>
    <col min="3344" max="3344" width="32.88671875" style="1" customWidth="1"/>
    <col min="3345" max="3345" width="32.109375" style="1" bestFit="1" customWidth="1"/>
    <col min="3346" max="3346" width="17.6640625" style="1" bestFit="1" customWidth="1"/>
    <col min="3347" max="3347" width="28.44140625" style="1" bestFit="1" customWidth="1"/>
    <col min="3348" max="3348" width="29.88671875" style="1" customWidth="1"/>
    <col min="3349" max="3349" width="23.6640625" style="1" customWidth="1"/>
    <col min="3350" max="3359" width="8" style="1"/>
    <col min="3360" max="3363" width="0" style="1" hidden="1" customWidth="1"/>
    <col min="3364" max="3587" width="8" style="1"/>
    <col min="3588" max="3588" width="15.6640625" style="1" customWidth="1"/>
    <col min="3589" max="3589" width="13.109375" style="1" customWidth="1"/>
    <col min="3590" max="3590" width="28" style="1" bestFit="1" customWidth="1"/>
    <col min="3591" max="3591" width="25.33203125" style="1" customWidth="1"/>
    <col min="3592" max="3592" width="32.88671875" style="1" customWidth="1"/>
    <col min="3593" max="3593" width="0" style="1" hidden="1" customWidth="1"/>
    <col min="3594" max="3594" width="25.6640625" style="1" customWidth="1"/>
    <col min="3595" max="3595" width="30.6640625" style="1" bestFit="1" customWidth="1"/>
    <col min="3596" max="3596" width="17.6640625" style="1" bestFit="1" customWidth="1"/>
    <col min="3597" max="3597" width="12" style="1" bestFit="1" customWidth="1"/>
    <col min="3598" max="3598" width="28.109375" style="1" bestFit="1" customWidth="1"/>
    <col min="3599" max="3599" width="26.6640625" style="1" bestFit="1" customWidth="1"/>
    <col min="3600" max="3600" width="32.88671875" style="1" customWidth="1"/>
    <col min="3601" max="3601" width="32.109375" style="1" bestFit="1" customWidth="1"/>
    <col min="3602" max="3602" width="17.6640625" style="1" bestFit="1" customWidth="1"/>
    <col min="3603" max="3603" width="28.44140625" style="1" bestFit="1" customWidth="1"/>
    <col min="3604" max="3604" width="29.88671875" style="1" customWidth="1"/>
    <col min="3605" max="3605" width="23.6640625" style="1" customWidth="1"/>
    <col min="3606" max="3615" width="8" style="1"/>
    <col min="3616" max="3619" width="0" style="1" hidden="1" customWidth="1"/>
    <col min="3620" max="3843" width="8" style="1"/>
    <col min="3844" max="3844" width="15.6640625" style="1" customWidth="1"/>
    <col min="3845" max="3845" width="13.109375" style="1" customWidth="1"/>
    <col min="3846" max="3846" width="28" style="1" bestFit="1" customWidth="1"/>
    <col min="3847" max="3847" width="25.33203125" style="1" customWidth="1"/>
    <col min="3848" max="3848" width="32.88671875" style="1" customWidth="1"/>
    <col min="3849" max="3849" width="0" style="1" hidden="1" customWidth="1"/>
    <col min="3850" max="3850" width="25.6640625" style="1" customWidth="1"/>
    <col min="3851" max="3851" width="30.6640625" style="1" bestFit="1" customWidth="1"/>
    <col min="3852" max="3852" width="17.6640625" style="1" bestFit="1" customWidth="1"/>
    <col min="3853" max="3853" width="12" style="1" bestFit="1" customWidth="1"/>
    <col min="3854" max="3854" width="28.109375" style="1" bestFit="1" customWidth="1"/>
    <col min="3855" max="3855" width="26.6640625" style="1" bestFit="1" customWidth="1"/>
    <col min="3856" max="3856" width="32.88671875" style="1" customWidth="1"/>
    <col min="3857" max="3857" width="32.109375" style="1" bestFit="1" customWidth="1"/>
    <col min="3858" max="3858" width="17.6640625" style="1" bestFit="1" customWidth="1"/>
    <col min="3859" max="3859" width="28.44140625" style="1" bestFit="1" customWidth="1"/>
    <col min="3860" max="3860" width="29.88671875" style="1" customWidth="1"/>
    <col min="3861" max="3861" width="23.6640625" style="1" customWidth="1"/>
    <col min="3862" max="3871" width="8" style="1"/>
    <col min="3872" max="3875" width="0" style="1" hidden="1" customWidth="1"/>
    <col min="3876" max="4099" width="8" style="1"/>
    <col min="4100" max="4100" width="15.6640625" style="1" customWidth="1"/>
    <col min="4101" max="4101" width="13.109375" style="1" customWidth="1"/>
    <col min="4102" max="4102" width="28" style="1" bestFit="1" customWidth="1"/>
    <col min="4103" max="4103" width="25.33203125" style="1" customWidth="1"/>
    <col min="4104" max="4104" width="32.88671875" style="1" customWidth="1"/>
    <col min="4105" max="4105" width="0" style="1" hidden="1" customWidth="1"/>
    <col min="4106" max="4106" width="25.6640625" style="1" customWidth="1"/>
    <col min="4107" max="4107" width="30.6640625" style="1" bestFit="1" customWidth="1"/>
    <col min="4108" max="4108" width="17.6640625" style="1" bestFit="1" customWidth="1"/>
    <col min="4109" max="4109" width="12" style="1" bestFit="1" customWidth="1"/>
    <col min="4110" max="4110" width="28.109375" style="1" bestFit="1" customWidth="1"/>
    <col min="4111" max="4111" width="26.6640625" style="1" bestFit="1" customWidth="1"/>
    <col min="4112" max="4112" width="32.88671875" style="1" customWidth="1"/>
    <col min="4113" max="4113" width="32.109375" style="1" bestFit="1" customWidth="1"/>
    <col min="4114" max="4114" width="17.6640625" style="1" bestFit="1" customWidth="1"/>
    <col min="4115" max="4115" width="28.44140625" style="1" bestFit="1" customWidth="1"/>
    <col min="4116" max="4116" width="29.88671875" style="1" customWidth="1"/>
    <col min="4117" max="4117" width="23.6640625" style="1" customWidth="1"/>
    <col min="4118" max="4127" width="8" style="1"/>
    <col min="4128" max="4131" width="0" style="1" hidden="1" customWidth="1"/>
    <col min="4132" max="4355" width="8" style="1"/>
    <col min="4356" max="4356" width="15.6640625" style="1" customWidth="1"/>
    <col min="4357" max="4357" width="13.109375" style="1" customWidth="1"/>
    <col min="4358" max="4358" width="28" style="1" bestFit="1" customWidth="1"/>
    <col min="4359" max="4359" width="25.33203125" style="1" customWidth="1"/>
    <col min="4360" max="4360" width="32.88671875" style="1" customWidth="1"/>
    <col min="4361" max="4361" width="0" style="1" hidden="1" customWidth="1"/>
    <col min="4362" max="4362" width="25.6640625" style="1" customWidth="1"/>
    <col min="4363" max="4363" width="30.6640625" style="1" bestFit="1" customWidth="1"/>
    <col min="4364" max="4364" width="17.6640625" style="1" bestFit="1" customWidth="1"/>
    <col min="4365" max="4365" width="12" style="1" bestFit="1" customWidth="1"/>
    <col min="4366" max="4366" width="28.109375" style="1" bestFit="1" customWidth="1"/>
    <col min="4367" max="4367" width="26.6640625" style="1" bestFit="1" customWidth="1"/>
    <col min="4368" max="4368" width="32.88671875" style="1" customWidth="1"/>
    <col min="4369" max="4369" width="32.109375" style="1" bestFit="1" customWidth="1"/>
    <col min="4370" max="4370" width="17.6640625" style="1" bestFit="1" customWidth="1"/>
    <col min="4371" max="4371" width="28.44140625" style="1" bestFit="1" customWidth="1"/>
    <col min="4372" max="4372" width="29.88671875" style="1" customWidth="1"/>
    <col min="4373" max="4373" width="23.6640625" style="1" customWidth="1"/>
    <col min="4374" max="4383" width="8" style="1"/>
    <col min="4384" max="4387" width="0" style="1" hidden="1" customWidth="1"/>
    <col min="4388" max="4611" width="8" style="1"/>
    <col min="4612" max="4612" width="15.6640625" style="1" customWidth="1"/>
    <col min="4613" max="4613" width="13.109375" style="1" customWidth="1"/>
    <col min="4614" max="4614" width="28" style="1" bestFit="1" customWidth="1"/>
    <col min="4615" max="4615" width="25.33203125" style="1" customWidth="1"/>
    <col min="4616" max="4616" width="32.88671875" style="1" customWidth="1"/>
    <col min="4617" max="4617" width="0" style="1" hidden="1" customWidth="1"/>
    <col min="4618" max="4618" width="25.6640625" style="1" customWidth="1"/>
    <col min="4619" max="4619" width="30.6640625" style="1" bestFit="1" customWidth="1"/>
    <col min="4620" max="4620" width="17.6640625" style="1" bestFit="1" customWidth="1"/>
    <col min="4621" max="4621" width="12" style="1" bestFit="1" customWidth="1"/>
    <col min="4622" max="4622" width="28.109375" style="1" bestFit="1" customWidth="1"/>
    <col min="4623" max="4623" width="26.6640625" style="1" bestFit="1" customWidth="1"/>
    <col min="4624" max="4624" width="32.88671875" style="1" customWidth="1"/>
    <col min="4625" max="4625" width="32.109375" style="1" bestFit="1" customWidth="1"/>
    <col min="4626" max="4626" width="17.6640625" style="1" bestFit="1" customWidth="1"/>
    <col min="4627" max="4627" width="28.44140625" style="1" bestFit="1" customWidth="1"/>
    <col min="4628" max="4628" width="29.88671875" style="1" customWidth="1"/>
    <col min="4629" max="4629" width="23.6640625" style="1" customWidth="1"/>
    <col min="4630" max="4639" width="8" style="1"/>
    <col min="4640" max="4643" width="0" style="1" hidden="1" customWidth="1"/>
    <col min="4644" max="4867" width="8" style="1"/>
    <col min="4868" max="4868" width="15.6640625" style="1" customWidth="1"/>
    <col min="4869" max="4869" width="13.109375" style="1" customWidth="1"/>
    <col min="4870" max="4870" width="28" style="1" bestFit="1" customWidth="1"/>
    <col min="4871" max="4871" width="25.33203125" style="1" customWidth="1"/>
    <col min="4872" max="4872" width="32.88671875" style="1" customWidth="1"/>
    <col min="4873" max="4873" width="0" style="1" hidden="1" customWidth="1"/>
    <col min="4874" max="4874" width="25.6640625" style="1" customWidth="1"/>
    <col min="4875" max="4875" width="30.6640625" style="1" bestFit="1" customWidth="1"/>
    <col min="4876" max="4876" width="17.6640625" style="1" bestFit="1" customWidth="1"/>
    <col min="4877" max="4877" width="12" style="1" bestFit="1" customWidth="1"/>
    <col min="4878" max="4878" width="28.109375" style="1" bestFit="1" customWidth="1"/>
    <col min="4879" max="4879" width="26.6640625" style="1" bestFit="1" customWidth="1"/>
    <col min="4880" max="4880" width="32.88671875" style="1" customWidth="1"/>
    <col min="4881" max="4881" width="32.109375" style="1" bestFit="1" customWidth="1"/>
    <col min="4882" max="4882" width="17.6640625" style="1" bestFit="1" customWidth="1"/>
    <col min="4883" max="4883" width="28.44140625" style="1" bestFit="1" customWidth="1"/>
    <col min="4884" max="4884" width="29.88671875" style="1" customWidth="1"/>
    <col min="4885" max="4885" width="23.6640625" style="1" customWidth="1"/>
    <col min="4886" max="4895" width="8" style="1"/>
    <col min="4896" max="4899" width="0" style="1" hidden="1" customWidth="1"/>
    <col min="4900" max="5123" width="8" style="1"/>
    <col min="5124" max="5124" width="15.6640625" style="1" customWidth="1"/>
    <col min="5125" max="5125" width="13.109375" style="1" customWidth="1"/>
    <col min="5126" max="5126" width="28" style="1" bestFit="1" customWidth="1"/>
    <col min="5127" max="5127" width="25.33203125" style="1" customWidth="1"/>
    <col min="5128" max="5128" width="32.88671875" style="1" customWidth="1"/>
    <col min="5129" max="5129" width="0" style="1" hidden="1" customWidth="1"/>
    <col min="5130" max="5130" width="25.6640625" style="1" customWidth="1"/>
    <col min="5131" max="5131" width="30.6640625" style="1" bestFit="1" customWidth="1"/>
    <col min="5132" max="5132" width="17.6640625" style="1" bestFit="1" customWidth="1"/>
    <col min="5133" max="5133" width="12" style="1" bestFit="1" customWidth="1"/>
    <col min="5134" max="5134" width="28.109375" style="1" bestFit="1" customWidth="1"/>
    <col min="5135" max="5135" width="26.6640625" style="1" bestFit="1" customWidth="1"/>
    <col min="5136" max="5136" width="32.88671875" style="1" customWidth="1"/>
    <col min="5137" max="5137" width="32.109375" style="1" bestFit="1" customWidth="1"/>
    <col min="5138" max="5138" width="17.6640625" style="1" bestFit="1" customWidth="1"/>
    <col min="5139" max="5139" width="28.44140625" style="1" bestFit="1" customWidth="1"/>
    <col min="5140" max="5140" width="29.88671875" style="1" customWidth="1"/>
    <col min="5141" max="5141" width="23.6640625" style="1" customWidth="1"/>
    <col min="5142" max="5151" width="8" style="1"/>
    <col min="5152" max="5155" width="0" style="1" hidden="1" customWidth="1"/>
    <col min="5156" max="5379" width="8" style="1"/>
    <col min="5380" max="5380" width="15.6640625" style="1" customWidth="1"/>
    <col min="5381" max="5381" width="13.109375" style="1" customWidth="1"/>
    <col min="5382" max="5382" width="28" style="1" bestFit="1" customWidth="1"/>
    <col min="5383" max="5383" width="25.33203125" style="1" customWidth="1"/>
    <col min="5384" max="5384" width="32.88671875" style="1" customWidth="1"/>
    <col min="5385" max="5385" width="0" style="1" hidden="1" customWidth="1"/>
    <col min="5386" max="5386" width="25.6640625" style="1" customWidth="1"/>
    <col min="5387" max="5387" width="30.6640625" style="1" bestFit="1" customWidth="1"/>
    <col min="5388" max="5388" width="17.6640625" style="1" bestFit="1" customWidth="1"/>
    <col min="5389" max="5389" width="12" style="1" bestFit="1" customWidth="1"/>
    <col min="5390" max="5390" width="28.109375" style="1" bestFit="1" customWidth="1"/>
    <col min="5391" max="5391" width="26.6640625" style="1" bestFit="1" customWidth="1"/>
    <col min="5392" max="5392" width="32.88671875" style="1" customWidth="1"/>
    <col min="5393" max="5393" width="32.109375" style="1" bestFit="1" customWidth="1"/>
    <col min="5394" max="5394" width="17.6640625" style="1" bestFit="1" customWidth="1"/>
    <col min="5395" max="5395" width="28.44140625" style="1" bestFit="1" customWidth="1"/>
    <col min="5396" max="5396" width="29.88671875" style="1" customWidth="1"/>
    <col min="5397" max="5397" width="23.6640625" style="1" customWidth="1"/>
    <col min="5398" max="5407" width="8" style="1"/>
    <col min="5408" max="5411" width="0" style="1" hidden="1" customWidth="1"/>
    <col min="5412" max="5635" width="8" style="1"/>
    <col min="5636" max="5636" width="15.6640625" style="1" customWidth="1"/>
    <col min="5637" max="5637" width="13.109375" style="1" customWidth="1"/>
    <col min="5638" max="5638" width="28" style="1" bestFit="1" customWidth="1"/>
    <col min="5639" max="5639" width="25.33203125" style="1" customWidth="1"/>
    <col min="5640" max="5640" width="32.88671875" style="1" customWidth="1"/>
    <col min="5641" max="5641" width="0" style="1" hidden="1" customWidth="1"/>
    <col min="5642" max="5642" width="25.6640625" style="1" customWidth="1"/>
    <col min="5643" max="5643" width="30.6640625" style="1" bestFit="1" customWidth="1"/>
    <col min="5644" max="5644" width="17.6640625" style="1" bestFit="1" customWidth="1"/>
    <col min="5645" max="5645" width="12" style="1" bestFit="1" customWidth="1"/>
    <col min="5646" max="5646" width="28.109375" style="1" bestFit="1" customWidth="1"/>
    <col min="5647" max="5647" width="26.6640625" style="1" bestFit="1" customWidth="1"/>
    <col min="5648" max="5648" width="32.88671875" style="1" customWidth="1"/>
    <col min="5649" max="5649" width="32.109375" style="1" bestFit="1" customWidth="1"/>
    <col min="5650" max="5650" width="17.6640625" style="1" bestFit="1" customWidth="1"/>
    <col min="5651" max="5651" width="28.44140625" style="1" bestFit="1" customWidth="1"/>
    <col min="5652" max="5652" width="29.88671875" style="1" customWidth="1"/>
    <col min="5653" max="5653" width="23.6640625" style="1" customWidth="1"/>
    <col min="5654" max="5663" width="8" style="1"/>
    <col min="5664" max="5667" width="0" style="1" hidden="1" customWidth="1"/>
    <col min="5668" max="5891" width="8" style="1"/>
    <col min="5892" max="5892" width="15.6640625" style="1" customWidth="1"/>
    <col min="5893" max="5893" width="13.109375" style="1" customWidth="1"/>
    <col min="5894" max="5894" width="28" style="1" bestFit="1" customWidth="1"/>
    <col min="5895" max="5895" width="25.33203125" style="1" customWidth="1"/>
    <col min="5896" max="5896" width="32.88671875" style="1" customWidth="1"/>
    <col min="5897" max="5897" width="0" style="1" hidden="1" customWidth="1"/>
    <col min="5898" max="5898" width="25.6640625" style="1" customWidth="1"/>
    <col min="5899" max="5899" width="30.6640625" style="1" bestFit="1" customWidth="1"/>
    <col min="5900" max="5900" width="17.6640625" style="1" bestFit="1" customWidth="1"/>
    <col min="5901" max="5901" width="12" style="1" bestFit="1" customWidth="1"/>
    <col min="5902" max="5902" width="28.109375" style="1" bestFit="1" customWidth="1"/>
    <col min="5903" max="5903" width="26.6640625" style="1" bestFit="1" customWidth="1"/>
    <col min="5904" max="5904" width="32.88671875" style="1" customWidth="1"/>
    <col min="5905" max="5905" width="32.109375" style="1" bestFit="1" customWidth="1"/>
    <col min="5906" max="5906" width="17.6640625" style="1" bestFit="1" customWidth="1"/>
    <col min="5907" max="5907" width="28.44140625" style="1" bestFit="1" customWidth="1"/>
    <col min="5908" max="5908" width="29.88671875" style="1" customWidth="1"/>
    <col min="5909" max="5909" width="23.6640625" style="1" customWidth="1"/>
    <col min="5910" max="5919" width="8" style="1"/>
    <col min="5920" max="5923" width="0" style="1" hidden="1" customWidth="1"/>
    <col min="5924" max="6147" width="8" style="1"/>
    <col min="6148" max="6148" width="15.6640625" style="1" customWidth="1"/>
    <col min="6149" max="6149" width="13.109375" style="1" customWidth="1"/>
    <col min="6150" max="6150" width="28" style="1" bestFit="1" customWidth="1"/>
    <col min="6151" max="6151" width="25.33203125" style="1" customWidth="1"/>
    <col min="6152" max="6152" width="32.88671875" style="1" customWidth="1"/>
    <col min="6153" max="6153" width="0" style="1" hidden="1" customWidth="1"/>
    <col min="6154" max="6154" width="25.6640625" style="1" customWidth="1"/>
    <col min="6155" max="6155" width="30.6640625" style="1" bestFit="1" customWidth="1"/>
    <col min="6156" max="6156" width="17.6640625" style="1" bestFit="1" customWidth="1"/>
    <col min="6157" max="6157" width="12" style="1" bestFit="1" customWidth="1"/>
    <col min="6158" max="6158" width="28.109375" style="1" bestFit="1" customWidth="1"/>
    <col min="6159" max="6159" width="26.6640625" style="1" bestFit="1" customWidth="1"/>
    <col min="6160" max="6160" width="32.88671875" style="1" customWidth="1"/>
    <col min="6161" max="6161" width="32.109375" style="1" bestFit="1" customWidth="1"/>
    <col min="6162" max="6162" width="17.6640625" style="1" bestFit="1" customWidth="1"/>
    <col min="6163" max="6163" width="28.44140625" style="1" bestFit="1" customWidth="1"/>
    <col min="6164" max="6164" width="29.88671875" style="1" customWidth="1"/>
    <col min="6165" max="6165" width="23.6640625" style="1" customWidth="1"/>
    <col min="6166" max="6175" width="8" style="1"/>
    <col min="6176" max="6179" width="0" style="1" hidden="1" customWidth="1"/>
    <col min="6180" max="6403" width="8" style="1"/>
    <col min="6404" max="6404" width="15.6640625" style="1" customWidth="1"/>
    <col min="6405" max="6405" width="13.109375" style="1" customWidth="1"/>
    <col min="6406" max="6406" width="28" style="1" bestFit="1" customWidth="1"/>
    <col min="6407" max="6407" width="25.33203125" style="1" customWidth="1"/>
    <col min="6408" max="6408" width="32.88671875" style="1" customWidth="1"/>
    <col min="6409" max="6409" width="0" style="1" hidden="1" customWidth="1"/>
    <col min="6410" max="6410" width="25.6640625" style="1" customWidth="1"/>
    <col min="6411" max="6411" width="30.6640625" style="1" bestFit="1" customWidth="1"/>
    <col min="6412" max="6412" width="17.6640625" style="1" bestFit="1" customWidth="1"/>
    <col min="6413" max="6413" width="12" style="1" bestFit="1" customWidth="1"/>
    <col min="6414" max="6414" width="28.109375" style="1" bestFit="1" customWidth="1"/>
    <col min="6415" max="6415" width="26.6640625" style="1" bestFit="1" customWidth="1"/>
    <col min="6416" max="6416" width="32.88671875" style="1" customWidth="1"/>
    <col min="6417" max="6417" width="32.109375" style="1" bestFit="1" customWidth="1"/>
    <col min="6418" max="6418" width="17.6640625" style="1" bestFit="1" customWidth="1"/>
    <col min="6419" max="6419" width="28.44140625" style="1" bestFit="1" customWidth="1"/>
    <col min="6420" max="6420" width="29.88671875" style="1" customWidth="1"/>
    <col min="6421" max="6421" width="23.6640625" style="1" customWidth="1"/>
    <col min="6422" max="6431" width="8" style="1"/>
    <col min="6432" max="6435" width="0" style="1" hidden="1" customWidth="1"/>
    <col min="6436" max="6659" width="8" style="1"/>
    <col min="6660" max="6660" width="15.6640625" style="1" customWidth="1"/>
    <col min="6661" max="6661" width="13.109375" style="1" customWidth="1"/>
    <col min="6662" max="6662" width="28" style="1" bestFit="1" customWidth="1"/>
    <col min="6663" max="6663" width="25.33203125" style="1" customWidth="1"/>
    <col min="6664" max="6664" width="32.88671875" style="1" customWidth="1"/>
    <col min="6665" max="6665" width="0" style="1" hidden="1" customWidth="1"/>
    <col min="6666" max="6666" width="25.6640625" style="1" customWidth="1"/>
    <col min="6667" max="6667" width="30.6640625" style="1" bestFit="1" customWidth="1"/>
    <col min="6668" max="6668" width="17.6640625" style="1" bestFit="1" customWidth="1"/>
    <col min="6669" max="6669" width="12" style="1" bestFit="1" customWidth="1"/>
    <col min="6670" max="6670" width="28.109375" style="1" bestFit="1" customWidth="1"/>
    <col min="6671" max="6671" width="26.6640625" style="1" bestFit="1" customWidth="1"/>
    <col min="6672" max="6672" width="32.88671875" style="1" customWidth="1"/>
    <col min="6673" max="6673" width="32.109375" style="1" bestFit="1" customWidth="1"/>
    <col min="6674" max="6674" width="17.6640625" style="1" bestFit="1" customWidth="1"/>
    <col min="6675" max="6675" width="28.44140625" style="1" bestFit="1" customWidth="1"/>
    <col min="6676" max="6676" width="29.88671875" style="1" customWidth="1"/>
    <col min="6677" max="6677" width="23.6640625" style="1" customWidth="1"/>
    <col min="6678" max="6687" width="8" style="1"/>
    <col min="6688" max="6691" width="0" style="1" hidden="1" customWidth="1"/>
    <col min="6692" max="6915" width="8" style="1"/>
    <col min="6916" max="6916" width="15.6640625" style="1" customWidth="1"/>
    <col min="6917" max="6917" width="13.109375" style="1" customWidth="1"/>
    <col min="6918" max="6918" width="28" style="1" bestFit="1" customWidth="1"/>
    <col min="6919" max="6919" width="25.33203125" style="1" customWidth="1"/>
    <col min="6920" max="6920" width="32.88671875" style="1" customWidth="1"/>
    <col min="6921" max="6921" width="0" style="1" hidden="1" customWidth="1"/>
    <col min="6922" max="6922" width="25.6640625" style="1" customWidth="1"/>
    <col min="6923" max="6923" width="30.6640625" style="1" bestFit="1" customWidth="1"/>
    <col min="6924" max="6924" width="17.6640625" style="1" bestFit="1" customWidth="1"/>
    <col min="6925" max="6925" width="12" style="1" bestFit="1" customWidth="1"/>
    <col min="6926" max="6926" width="28.109375" style="1" bestFit="1" customWidth="1"/>
    <col min="6927" max="6927" width="26.6640625" style="1" bestFit="1" customWidth="1"/>
    <col min="6928" max="6928" width="32.88671875" style="1" customWidth="1"/>
    <col min="6929" max="6929" width="32.109375" style="1" bestFit="1" customWidth="1"/>
    <col min="6930" max="6930" width="17.6640625" style="1" bestFit="1" customWidth="1"/>
    <col min="6931" max="6931" width="28.44140625" style="1" bestFit="1" customWidth="1"/>
    <col min="6932" max="6932" width="29.88671875" style="1" customWidth="1"/>
    <col min="6933" max="6933" width="23.6640625" style="1" customWidth="1"/>
    <col min="6934" max="6943" width="8" style="1"/>
    <col min="6944" max="6947" width="0" style="1" hidden="1" customWidth="1"/>
    <col min="6948" max="7171" width="8" style="1"/>
    <col min="7172" max="7172" width="15.6640625" style="1" customWidth="1"/>
    <col min="7173" max="7173" width="13.109375" style="1" customWidth="1"/>
    <col min="7174" max="7174" width="28" style="1" bestFit="1" customWidth="1"/>
    <col min="7175" max="7175" width="25.33203125" style="1" customWidth="1"/>
    <col min="7176" max="7176" width="32.88671875" style="1" customWidth="1"/>
    <col min="7177" max="7177" width="0" style="1" hidden="1" customWidth="1"/>
    <col min="7178" max="7178" width="25.6640625" style="1" customWidth="1"/>
    <col min="7179" max="7179" width="30.6640625" style="1" bestFit="1" customWidth="1"/>
    <col min="7180" max="7180" width="17.6640625" style="1" bestFit="1" customWidth="1"/>
    <col min="7181" max="7181" width="12" style="1" bestFit="1" customWidth="1"/>
    <col min="7182" max="7182" width="28.109375" style="1" bestFit="1" customWidth="1"/>
    <col min="7183" max="7183" width="26.6640625" style="1" bestFit="1" customWidth="1"/>
    <col min="7184" max="7184" width="32.88671875" style="1" customWidth="1"/>
    <col min="7185" max="7185" width="32.109375" style="1" bestFit="1" customWidth="1"/>
    <col min="7186" max="7186" width="17.6640625" style="1" bestFit="1" customWidth="1"/>
    <col min="7187" max="7187" width="28.44140625" style="1" bestFit="1" customWidth="1"/>
    <col min="7188" max="7188" width="29.88671875" style="1" customWidth="1"/>
    <col min="7189" max="7189" width="23.6640625" style="1" customWidth="1"/>
    <col min="7190" max="7199" width="8" style="1"/>
    <col min="7200" max="7203" width="0" style="1" hidden="1" customWidth="1"/>
    <col min="7204" max="7427" width="8" style="1"/>
    <col min="7428" max="7428" width="15.6640625" style="1" customWidth="1"/>
    <col min="7429" max="7429" width="13.109375" style="1" customWidth="1"/>
    <col min="7430" max="7430" width="28" style="1" bestFit="1" customWidth="1"/>
    <col min="7431" max="7431" width="25.33203125" style="1" customWidth="1"/>
    <col min="7432" max="7432" width="32.88671875" style="1" customWidth="1"/>
    <col min="7433" max="7433" width="0" style="1" hidden="1" customWidth="1"/>
    <col min="7434" max="7434" width="25.6640625" style="1" customWidth="1"/>
    <col min="7435" max="7435" width="30.6640625" style="1" bestFit="1" customWidth="1"/>
    <col min="7436" max="7436" width="17.6640625" style="1" bestFit="1" customWidth="1"/>
    <col min="7437" max="7437" width="12" style="1" bestFit="1" customWidth="1"/>
    <col min="7438" max="7438" width="28.109375" style="1" bestFit="1" customWidth="1"/>
    <col min="7439" max="7439" width="26.6640625" style="1" bestFit="1" customWidth="1"/>
    <col min="7440" max="7440" width="32.88671875" style="1" customWidth="1"/>
    <col min="7441" max="7441" width="32.109375" style="1" bestFit="1" customWidth="1"/>
    <col min="7442" max="7442" width="17.6640625" style="1" bestFit="1" customWidth="1"/>
    <col min="7443" max="7443" width="28.44140625" style="1" bestFit="1" customWidth="1"/>
    <col min="7444" max="7444" width="29.88671875" style="1" customWidth="1"/>
    <col min="7445" max="7445" width="23.6640625" style="1" customWidth="1"/>
    <col min="7446" max="7455" width="8" style="1"/>
    <col min="7456" max="7459" width="0" style="1" hidden="1" customWidth="1"/>
    <col min="7460" max="7683" width="8" style="1"/>
    <col min="7684" max="7684" width="15.6640625" style="1" customWidth="1"/>
    <col min="7685" max="7685" width="13.109375" style="1" customWidth="1"/>
    <col min="7686" max="7686" width="28" style="1" bestFit="1" customWidth="1"/>
    <col min="7687" max="7687" width="25.33203125" style="1" customWidth="1"/>
    <col min="7688" max="7688" width="32.88671875" style="1" customWidth="1"/>
    <col min="7689" max="7689" width="0" style="1" hidden="1" customWidth="1"/>
    <col min="7690" max="7690" width="25.6640625" style="1" customWidth="1"/>
    <col min="7691" max="7691" width="30.6640625" style="1" bestFit="1" customWidth="1"/>
    <col min="7692" max="7692" width="17.6640625" style="1" bestFit="1" customWidth="1"/>
    <col min="7693" max="7693" width="12" style="1" bestFit="1" customWidth="1"/>
    <col min="7694" max="7694" width="28.109375" style="1" bestFit="1" customWidth="1"/>
    <col min="7695" max="7695" width="26.6640625" style="1" bestFit="1" customWidth="1"/>
    <col min="7696" max="7696" width="32.88671875" style="1" customWidth="1"/>
    <col min="7697" max="7697" width="32.109375" style="1" bestFit="1" customWidth="1"/>
    <col min="7698" max="7698" width="17.6640625" style="1" bestFit="1" customWidth="1"/>
    <col min="7699" max="7699" width="28.44140625" style="1" bestFit="1" customWidth="1"/>
    <col min="7700" max="7700" width="29.88671875" style="1" customWidth="1"/>
    <col min="7701" max="7701" width="23.6640625" style="1" customWidth="1"/>
    <col min="7702" max="7711" width="8" style="1"/>
    <col min="7712" max="7715" width="0" style="1" hidden="1" customWidth="1"/>
    <col min="7716" max="7939" width="8" style="1"/>
    <col min="7940" max="7940" width="15.6640625" style="1" customWidth="1"/>
    <col min="7941" max="7941" width="13.109375" style="1" customWidth="1"/>
    <col min="7942" max="7942" width="28" style="1" bestFit="1" customWidth="1"/>
    <col min="7943" max="7943" width="25.33203125" style="1" customWidth="1"/>
    <col min="7944" max="7944" width="32.88671875" style="1" customWidth="1"/>
    <col min="7945" max="7945" width="0" style="1" hidden="1" customWidth="1"/>
    <col min="7946" max="7946" width="25.6640625" style="1" customWidth="1"/>
    <col min="7947" max="7947" width="30.6640625" style="1" bestFit="1" customWidth="1"/>
    <col min="7948" max="7948" width="17.6640625" style="1" bestFit="1" customWidth="1"/>
    <col min="7949" max="7949" width="12" style="1" bestFit="1" customWidth="1"/>
    <col min="7950" max="7950" width="28.109375" style="1" bestFit="1" customWidth="1"/>
    <col min="7951" max="7951" width="26.6640625" style="1" bestFit="1" customWidth="1"/>
    <col min="7952" max="7952" width="32.88671875" style="1" customWidth="1"/>
    <col min="7953" max="7953" width="32.109375" style="1" bestFit="1" customWidth="1"/>
    <col min="7954" max="7954" width="17.6640625" style="1" bestFit="1" customWidth="1"/>
    <col min="7955" max="7955" width="28.44140625" style="1" bestFit="1" customWidth="1"/>
    <col min="7956" max="7956" width="29.88671875" style="1" customWidth="1"/>
    <col min="7957" max="7957" width="23.6640625" style="1" customWidth="1"/>
    <col min="7958" max="7967" width="8" style="1"/>
    <col min="7968" max="7971" width="0" style="1" hidden="1" customWidth="1"/>
    <col min="7972" max="8195" width="8" style="1"/>
    <col min="8196" max="8196" width="15.6640625" style="1" customWidth="1"/>
    <col min="8197" max="8197" width="13.109375" style="1" customWidth="1"/>
    <col min="8198" max="8198" width="28" style="1" bestFit="1" customWidth="1"/>
    <col min="8199" max="8199" width="25.33203125" style="1" customWidth="1"/>
    <col min="8200" max="8200" width="32.88671875" style="1" customWidth="1"/>
    <col min="8201" max="8201" width="0" style="1" hidden="1" customWidth="1"/>
    <col min="8202" max="8202" width="25.6640625" style="1" customWidth="1"/>
    <col min="8203" max="8203" width="30.6640625" style="1" bestFit="1" customWidth="1"/>
    <col min="8204" max="8204" width="17.6640625" style="1" bestFit="1" customWidth="1"/>
    <col min="8205" max="8205" width="12" style="1" bestFit="1" customWidth="1"/>
    <col min="8206" max="8206" width="28.109375" style="1" bestFit="1" customWidth="1"/>
    <col min="8207" max="8207" width="26.6640625" style="1" bestFit="1" customWidth="1"/>
    <col min="8208" max="8208" width="32.88671875" style="1" customWidth="1"/>
    <col min="8209" max="8209" width="32.109375" style="1" bestFit="1" customWidth="1"/>
    <col min="8210" max="8210" width="17.6640625" style="1" bestFit="1" customWidth="1"/>
    <col min="8211" max="8211" width="28.44140625" style="1" bestFit="1" customWidth="1"/>
    <col min="8212" max="8212" width="29.88671875" style="1" customWidth="1"/>
    <col min="8213" max="8213" width="23.6640625" style="1" customWidth="1"/>
    <col min="8214" max="8223" width="8" style="1"/>
    <col min="8224" max="8227" width="0" style="1" hidden="1" customWidth="1"/>
    <col min="8228" max="8451" width="8" style="1"/>
    <col min="8452" max="8452" width="15.6640625" style="1" customWidth="1"/>
    <col min="8453" max="8453" width="13.109375" style="1" customWidth="1"/>
    <col min="8454" max="8454" width="28" style="1" bestFit="1" customWidth="1"/>
    <col min="8455" max="8455" width="25.33203125" style="1" customWidth="1"/>
    <col min="8456" max="8456" width="32.88671875" style="1" customWidth="1"/>
    <col min="8457" max="8457" width="0" style="1" hidden="1" customWidth="1"/>
    <col min="8458" max="8458" width="25.6640625" style="1" customWidth="1"/>
    <col min="8459" max="8459" width="30.6640625" style="1" bestFit="1" customWidth="1"/>
    <col min="8460" max="8460" width="17.6640625" style="1" bestFit="1" customWidth="1"/>
    <col min="8461" max="8461" width="12" style="1" bestFit="1" customWidth="1"/>
    <col min="8462" max="8462" width="28.109375" style="1" bestFit="1" customWidth="1"/>
    <col min="8463" max="8463" width="26.6640625" style="1" bestFit="1" customWidth="1"/>
    <col min="8464" max="8464" width="32.88671875" style="1" customWidth="1"/>
    <col min="8465" max="8465" width="32.109375" style="1" bestFit="1" customWidth="1"/>
    <col min="8466" max="8466" width="17.6640625" style="1" bestFit="1" customWidth="1"/>
    <col min="8467" max="8467" width="28.44140625" style="1" bestFit="1" customWidth="1"/>
    <col min="8468" max="8468" width="29.88671875" style="1" customWidth="1"/>
    <col min="8469" max="8469" width="23.6640625" style="1" customWidth="1"/>
    <col min="8470" max="8479" width="8" style="1"/>
    <col min="8480" max="8483" width="0" style="1" hidden="1" customWidth="1"/>
    <col min="8484" max="8707" width="8" style="1"/>
    <col min="8708" max="8708" width="15.6640625" style="1" customWidth="1"/>
    <col min="8709" max="8709" width="13.109375" style="1" customWidth="1"/>
    <col min="8710" max="8710" width="28" style="1" bestFit="1" customWidth="1"/>
    <col min="8711" max="8711" width="25.33203125" style="1" customWidth="1"/>
    <col min="8712" max="8712" width="32.88671875" style="1" customWidth="1"/>
    <col min="8713" max="8713" width="0" style="1" hidden="1" customWidth="1"/>
    <col min="8714" max="8714" width="25.6640625" style="1" customWidth="1"/>
    <col min="8715" max="8715" width="30.6640625" style="1" bestFit="1" customWidth="1"/>
    <col min="8716" max="8716" width="17.6640625" style="1" bestFit="1" customWidth="1"/>
    <col min="8717" max="8717" width="12" style="1" bestFit="1" customWidth="1"/>
    <col min="8718" max="8718" width="28.109375" style="1" bestFit="1" customWidth="1"/>
    <col min="8719" max="8719" width="26.6640625" style="1" bestFit="1" customWidth="1"/>
    <col min="8720" max="8720" width="32.88671875" style="1" customWidth="1"/>
    <col min="8721" max="8721" width="32.109375" style="1" bestFit="1" customWidth="1"/>
    <col min="8722" max="8722" width="17.6640625" style="1" bestFit="1" customWidth="1"/>
    <col min="8723" max="8723" width="28.44140625" style="1" bestFit="1" customWidth="1"/>
    <col min="8724" max="8724" width="29.88671875" style="1" customWidth="1"/>
    <col min="8725" max="8725" width="23.6640625" style="1" customWidth="1"/>
    <col min="8726" max="8735" width="8" style="1"/>
    <col min="8736" max="8739" width="0" style="1" hidden="1" customWidth="1"/>
    <col min="8740" max="8963" width="8" style="1"/>
    <col min="8964" max="8964" width="15.6640625" style="1" customWidth="1"/>
    <col min="8965" max="8965" width="13.109375" style="1" customWidth="1"/>
    <col min="8966" max="8966" width="28" style="1" bestFit="1" customWidth="1"/>
    <col min="8967" max="8967" width="25.33203125" style="1" customWidth="1"/>
    <col min="8968" max="8968" width="32.88671875" style="1" customWidth="1"/>
    <col min="8969" max="8969" width="0" style="1" hidden="1" customWidth="1"/>
    <col min="8970" max="8970" width="25.6640625" style="1" customWidth="1"/>
    <col min="8971" max="8971" width="30.6640625" style="1" bestFit="1" customWidth="1"/>
    <col min="8972" max="8972" width="17.6640625" style="1" bestFit="1" customWidth="1"/>
    <col min="8973" max="8973" width="12" style="1" bestFit="1" customWidth="1"/>
    <col min="8974" max="8974" width="28.109375" style="1" bestFit="1" customWidth="1"/>
    <col min="8975" max="8975" width="26.6640625" style="1" bestFit="1" customWidth="1"/>
    <col min="8976" max="8976" width="32.88671875" style="1" customWidth="1"/>
    <col min="8977" max="8977" width="32.109375" style="1" bestFit="1" customWidth="1"/>
    <col min="8978" max="8978" width="17.6640625" style="1" bestFit="1" customWidth="1"/>
    <col min="8979" max="8979" width="28.44140625" style="1" bestFit="1" customWidth="1"/>
    <col min="8980" max="8980" width="29.88671875" style="1" customWidth="1"/>
    <col min="8981" max="8981" width="23.6640625" style="1" customWidth="1"/>
    <col min="8982" max="8991" width="8" style="1"/>
    <col min="8992" max="8995" width="0" style="1" hidden="1" customWidth="1"/>
    <col min="8996" max="9219" width="8" style="1"/>
    <col min="9220" max="9220" width="15.6640625" style="1" customWidth="1"/>
    <col min="9221" max="9221" width="13.109375" style="1" customWidth="1"/>
    <col min="9222" max="9222" width="28" style="1" bestFit="1" customWidth="1"/>
    <col min="9223" max="9223" width="25.33203125" style="1" customWidth="1"/>
    <col min="9224" max="9224" width="32.88671875" style="1" customWidth="1"/>
    <col min="9225" max="9225" width="0" style="1" hidden="1" customWidth="1"/>
    <col min="9226" max="9226" width="25.6640625" style="1" customWidth="1"/>
    <col min="9227" max="9227" width="30.6640625" style="1" bestFit="1" customWidth="1"/>
    <col min="9228" max="9228" width="17.6640625" style="1" bestFit="1" customWidth="1"/>
    <col min="9229" max="9229" width="12" style="1" bestFit="1" customWidth="1"/>
    <col min="9230" max="9230" width="28.109375" style="1" bestFit="1" customWidth="1"/>
    <col min="9231" max="9231" width="26.6640625" style="1" bestFit="1" customWidth="1"/>
    <col min="9232" max="9232" width="32.88671875" style="1" customWidth="1"/>
    <col min="9233" max="9233" width="32.109375" style="1" bestFit="1" customWidth="1"/>
    <col min="9234" max="9234" width="17.6640625" style="1" bestFit="1" customWidth="1"/>
    <col min="9235" max="9235" width="28.44140625" style="1" bestFit="1" customWidth="1"/>
    <col min="9236" max="9236" width="29.88671875" style="1" customWidth="1"/>
    <col min="9237" max="9237" width="23.6640625" style="1" customWidth="1"/>
    <col min="9238" max="9247" width="8" style="1"/>
    <col min="9248" max="9251" width="0" style="1" hidden="1" customWidth="1"/>
    <col min="9252" max="9475" width="8" style="1"/>
    <col min="9476" max="9476" width="15.6640625" style="1" customWidth="1"/>
    <col min="9477" max="9477" width="13.109375" style="1" customWidth="1"/>
    <col min="9478" max="9478" width="28" style="1" bestFit="1" customWidth="1"/>
    <col min="9479" max="9479" width="25.33203125" style="1" customWidth="1"/>
    <col min="9480" max="9480" width="32.88671875" style="1" customWidth="1"/>
    <col min="9481" max="9481" width="0" style="1" hidden="1" customWidth="1"/>
    <col min="9482" max="9482" width="25.6640625" style="1" customWidth="1"/>
    <col min="9483" max="9483" width="30.6640625" style="1" bestFit="1" customWidth="1"/>
    <col min="9484" max="9484" width="17.6640625" style="1" bestFit="1" customWidth="1"/>
    <col min="9485" max="9485" width="12" style="1" bestFit="1" customWidth="1"/>
    <col min="9486" max="9486" width="28.109375" style="1" bestFit="1" customWidth="1"/>
    <col min="9487" max="9487" width="26.6640625" style="1" bestFit="1" customWidth="1"/>
    <col min="9488" max="9488" width="32.88671875" style="1" customWidth="1"/>
    <col min="9489" max="9489" width="32.109375" style="1" bestFit="1" customWidth="1"/>
    <col min="9490" max="9490" width="17.6640625" style="1" bestFit="1" customWidth="1"/>
    <col min="9491" max="9491" width="28.44140625" style="1" bestFit="1" customWidth="1"/>
    <col min="9492" max="9492" width="29.88671875" style="1" customWidth="1"/>
    <col min="9493" max="9493" width="23.6640625" style="1" customWidth="1"/>
    <col min="9494" max="9503" width="8" style="1"/>
    <col min="9504" max="9507" width="0" style="1" hidden="1" customWidth="1"/>
    <col min="9508" max="9731" width="8" style="1"/>
    <col min="9732" max="9732" width="15.6640625" style="1" customWidth="1"/>
    <col min="9733" max="9733" width="13.109375" style="1" customWidth="1"/>
    <col min="9734" max="9734" width="28" style="1" bestFit="1" customWidth="1"/>
    <col min="9735" max="9735" width="25.33203125" style="1" customWidth="1"/>
    <col min="9736" max="9736" width="32.88671875" style="1" customWidth="1"/>
    <col min="9737" max="9737" width="0" style="1" hidden="1" customWidth="1"/>
    <col min="9738" max="9738" width="25.6640625" style="1" customWidth="1"/>
    <col min="9739" max="9739" width="30.6640625" style="1" bestFit="1" customWidth="1"/>
    <col min="9740" max="9740" width="17.6640625" style="1" bestFit="1" customWidth="1"/>
    <col min="9741" max="9741" width="12" style="1" bestFit="1" customWidth="1"/>
    <col min="9742" max="9742" width="28.109375" style="1" bestFit="1" customWidth="1"/>
    <col min="9743" max="9743" width="26.6640625" style="1" bestFit="1" customWidth="1"/>
    <col min="9744" max="9744" width="32.88671875" style="1" customWidth="1"/>
    <col min="9745" max="9745" width="32.109375" style="1" bestFit="1" customWidth="1"/>
    <col min="9746" max="9746" width="17.6640625" style="1" bestFit="1" customWidth="1"/>
    <col min="9747" max="9747" width="28.44140625" style="1" bestFit="1" customWidth="1"/>
    <col min="9748" max="9748" width="29.88671875" style="1" customWidth="1"/>
    <col min="9749" max="9749" width="23.6640625" style="1" customWidth="1"/>
    <col min="9750" max="9759" width="8" style="1"/>
    <col min="9760" max="9763" width="0" style="1" hidden="1" customWidth="1"/>
    <col min="9764" max="9987" width="8" style="1"/>
    <col min="9988" max="9988" width="15.6640625" style="1" customWidth="1"/>
    <col min="9989" max="9989" width="13.109375" style="1" customWidth="1"/>
    <col min="9990" max="9990" width="28" style="1" bestFit="1" customWidth="1"/>
    <col min="9991" max="9991" width="25.33203125" style="1" customWidth="1"/>
    <col min="9992" max="9992" width="32.88671875" style="1" customWidth="1"/>
    <col min="9993" max="9993" width="0" style="1" hidden="1" customWidth="1"/>
    <col min="9994" max="9994" width="25.6640625" style="1" customWidth="1"/>
    <col min="9995" max="9995" width="30.6640625" style="1" bestFit="1" customWidth="1"/>
    <col min="9996" max="9996" width="17.6640625" style="1" bestFit="1" customWidth="1"/>
    <col min="9997" max="9997" width="12" style="1" bestFit="1" customWidth="1"/>
    <col min="9998" max="9998" width="28.109375" style="1" bestFit="1" customWidth="1"/>
    <col min="9999" max="9999" width="26.6640625" style="1" bestFit="1" customWidth="1"/>
    <col min="10000" max="10000" width="32.88671875" style="1" customWidth="1"/>
    <col min="10001" max="10001" width="32.109375" style="1" bestFit="1" customWidth="1"/>
    <col min="10002" max="10002" width="17.6640625" style="1" bestFit="1" customWidth="1"/>
    <col min="10003" max="10003" width="28.44140625" style="1" bestFit="1" customWidth="1"/>
    <col min="10004" max="10004" width="29.88671875" style="1" customWidth="1"/>
    <col min="10005" max="10005" width="23.6640625" style="1" customWidth="1"/>
    <col min="10006" max="10015" width="8" style="1"/>
    <col min="10016" max="10019" width="0" style="1" hidden="1" customWidth="1"/>
    <col min="10020" max="10243" width="8" style="1"/>
    <col min="10244" max="10244" width="15.6640625" style="1" customWidth="1"/>
    <col min="10245" max="10245" width="13.109375" style="1" customWidth="1"/>
    <col min="10246" max="10246" width="28" style="1" bestFit="1" customWidth="1"/>
    <col min="10247" max="10247" width="25.33203125" style="1" customWidth="1"/>
    <col min="10248" max="10248" width="32.88671875" style="1" customWidth="1"/>
    <col min="10249" max="10249" width="0" style="1" hidden="1" customWidth="1"/>
    <col min="10250" max="10250" width="25.6640625" style="1" customWidth="1"/>
    <col min="10251" max="10251" width="30.6640625" style="1" bestFit="1" customWidth="1"/>
    <col min="10252" max="10252" width="17.6640625" style="1" bestFit="1" customWidth="1"/>
    <col min="10253" max="10253" width="12" style="1" bestFit="1" customWidth="1"/>
    <col min="10254" max="10254" width="28.109375" style="1" bestFit="1" customWidth="1"/>
    <col min="10255" max="10255" width="26.6640625" style="1" bestFit="1" customWidth="1"/>
    <col min="10256" max="10256" width="32.88671875" style="1" customWidth="1"/>
    <col min="10257" max="10257" width="32.109375" style="1" bestFit="1" customWidth="1"/>
    <col min="10258" max="10258" width="17.6640625" style="1" bestFit="1" customWidth="1"/>
    <col min="10259" max="10259" width="28.44140625" style="1" bestFit="1" customWidth="1"/>
    <col min="10260" max="10260" width="29.88671875" style="1" customWidth="1"/>
    <col min="10261" max="10261" width="23.6640625" style="1" customWidth="1"/>
    <col min="10262" max="10271" width="8" style="1"/>
    <col min="10272" max="10275" width="0" style="1" hidden="1" customWidth="1"/>
    <col min="10276" max="10499" width="8" style="1"/>
    <col min="10500" max="10500" width="15.6640625" style="1" customWidth="1"/>
    <col min="10501" max="10501" width="13.109375" style="1" customWidth="1"/>
    <col min="10502" max="10502" width="28" style="1" bestFit="1" customWidth="1"/>
    <col min="10503" max="10503" width="25.33203125" style="1" customWidth="1"/>
    <col min="10504" max="10504" width="32.88671875" style="1" customWidth="1"/>
    <col min="10505" max="10505" width="0" style="1" hidden="1" customWidth="1"/>
    <col min="10506" max="10506" width="25.6640625" style="1" customWidth="1"/>
    <col min="10507" max="10507" width="30.6640625" style="1" bestFit="1" customWidth="1"/>
    <col min="10508" max="10508" width="17.6640625" style="1" bestFit="1" customWidth="1"/>
    <col min="10509" max="10509" width="12" style="1" bestFit="1" customWidth="1"/>
    <col min="10510" max="10510" width="28.109375" style="1" bestFit="1" customWidth="1"/>
    <col min="10511" max="10511" width="26.6640625" style="1" bestFit="1" customWidth="1"/>
    <col min="10512" max="10512" width="32.88671875" style="1" customWidth="1"/>
    <col min="10513" max="10513" width="32.109375" style="1" bestFit="1" customWidth="1"/>
    <col min="10514" max="10514" width="17.6640625" style="1" bestFit="1" customWidth="1"/>
    <col min="10515" max="10515" width="28.44140625" style="1" bestFit="1" customWidth="1"/>
    <col min="10516" max="10516" width="29.88671875" style="1" customWidth="1"/>
    <col min="10517" max="10517" width="23.6640625" style="1" customWidth="1"/>
    <col min="10518" max="10527" width="8" style="1"/>
    <col min="10528" max="10531" width="0" style="1" hidden="1" customWidth="1"/>
    <col min="10532" max="10755" width="8" style="1"/>
    <col min="10756" max="10756" width="15.6640625" style="1" customWidth="1"/>
    <col min="10757" max="10757" width="13.109375" style="1" customWidth="1"/>
    <col min="10758" max="10758" width="28" style="1" bestFit="1" customWidth="1"/>
    <col min="10759" max="10759" width="25.33203125" style="1" customWidth="1"/>
    <col min="10760" max="10760" width="32.88671875" style="1" customWidth="1"/>
    <col min="10761" max="10761" width="0" style="1" hidden="1" customWidth="1"/>
    <col min="10762" max="10762" width="25.6640625" style="1" customWidth="1"/>
    <col min="10763" max="10763" width="30.6640625" style="1" bestFit="1" customWidth="1"/>
    <col min="10764" max="10764" width="17.6640625" style="1" bestFit="1" customWidth="1"/>
    <col min="10765" max="10765" width="12" style="1" bestFit="1" customWidth="1"/>
    <col min="10766" max="10766" width="28.109375" style="1" bestFit="1" customWidth="1"/>
    <col min="10767" max="10767" width="26.6640625" style="1" bestFit="1" customWidth="1"/>
    <col min="10768" max="10768" width="32.88671875" style="1" customWidth="1"/>
    <col min="10769" max="10769" width="32.109375" style="1" bestFit="1" customWidth="1"/>
    <col min="10770" max="10770" width="17.6640625" style="1" bestFit="1" customWidth="1"/>
    <col min="10771" max="10771" width="28.44140625" style="1" bestFit="1" customWidth="1"/>
    <col min="10772" max="10772" width="29.88671875" style="1" customWidth="1"/>
    <col min="10773" max="10773" width="23.6640625" style="1" customWidth="1"/>
    <col min="10774" max="10783" width="8" style="1"/>
    <col min="10784" max="10787" width="0" style="1" hidden="1" customWidth="1"/>
    <col min="10788" max="11011" width="8" style="1"/>
    <col min="11012" max="11012" width="15.6640625" style="1" customWidth="1"/>
    <col min="11013" max="11013" width="13.109375" style="1" customWidth="1"/>
    <col min="11014" max="11014" width="28" style="1" bestFit="1" customWidth="1"/>
    <col min="11015" max="11015" width="25.33203125" style="1" customWidth="1"/>
    <col min="11016" max="11016" width="32.88671875" style="1" customWidth="1"/>
    <col min="11017" max="11017" width="0" style="1" hidden="1" customWidth="1"/>
    <col min="11018" max="11018" width="25.6640625" style="1" customWidth="1"/>
    <col min="11019" max="11019" width="30.6640625" style="1" bestFit="1" customWidth="1"/>
    <col min="11020" max="11020" width="17.6640625" style="1" bestFit="1" customWidth="1"/>
    <col min="11021" max="11021" width="12" style="1" bestFit="1" customWidth="1"/>
    <col min="11022" max="11022" width="28.109375" style="1" bestFit="1" customWidth="1"/>
    <col min="11023" max="11023" width="26.6640625" style="1" bestFit="1" customWidth="1"/>
    <col min="11024" max="11024" width="32.88671875" style="1" customWidth="1"/>
    <col min="11025" max="11025" width="32.109375" style="1" bestFit="1" customWidth="1"/>
    <col min="11026" max="11026" width="17.6640625" style="1" bestFit="1" customWidth="1"/>
    <col min="11027" max="11027" width="28.44140625" style="1" bestFit="1" customWidth="1"/>
    <col min="11028" max="11028" width="29.88671875" style="1" customWidth="1"/>
    <col min="11029" max="11029" width="23.6640625" style="1" customWidth="1"/>
    <col min="11030" max="11039" width="8" style="1"/>
    <col min="11040" max="11043" width="0" style="1" hidden="1" customWidth="1"/>
    <col min="11044" max="11267" width="8" style="1"/>
    <col min="11268" max="11268" width="15.6640625" style="1" customWidth="1"/>
    <col min="11269" max="11269" width="13.109375" style="1" customWidth="1"/>
    <col min="11270" max="11270" width="28" style="1" bestFit="1" customWidth="1"/>
    <col min="11271" max="11271" width="25.33203125" style="1" customWidth="1"/>
    <col min="11272" max="11272" width="32.88671875" style="1" customWidth="1"/>
    <col min="11273" max="11273" width="0" style="1" hidden="1" customWidth="1"/>
    <col min="11274" max="11274" width="25.6640625" style="1" customWidth="1"/>
    <col min="11275" max="11275" width="30.6640625" style="1" bestFit="1" customWidth="1"/>
    <col min="11276" max="11276" width="17.6640625" style="1" bestFit="1" customWidth="1"/>
    <col min="11277" max="11277" width="12" style="1" bestFit="1" customWidth="1"/>
    <col min="11278" max="11278" width="28.109375" style="1" bestFit="1" customWidth="1"/>
    <col min="11279" max="11279" width="26.6640625" style="1" bestFit="1" customWidth="1"/>
    <col min="11280" max="11280" width="32.88671875" style="1" customWidth="1"/>
    <col min="11281" max="11281" width="32.109375" style="1" bestFit="1" customWidth="1"/>
    <col min="11282" max="11282" width="17.6640625" style="1" bestFit="1" customWidth="1"/>
    <col min="11283" max="11283" width="28.44140625" style="1" bestFit="1" customWidth="1"/>
    <col min="11284" max="11284" width="29.88671875" style="1" customWidth="1"/>
    <col min="11285" max="11285" width="23.6640625" style="1" customWidth="1"/>
    <col min="11286" max="11295" width="8" style="1"/>
    <col min="11296" max="11299" width="0" style="1" hidden="1" customWidth="1"/>
    <col min="11300" max="11523" width="8" style="1"/>
    <col min="11524" max="11524" width="15.6640625" style="1" customWidth="1"/>
    <col min="11525" max="11525" width="13.109375" style="1" customWidth="1"/>
    <col min="11526" max="11526" width="28" style="1" bestFit="1" customWidth="1"/>
    <col min="11527" max="11527" width="25.33203125" style="1" customWidth="1"/>
    <col min="11528" max="11528" width="32.88671875" style="1" customWidth="1"/>
    <col min="11529" max="11529" width="0" style="1" hidden="1" customWidth="1"/>
    <col min="11530" max="11530" width="25.6640625" style="1" customWidth="1"/>
    <col min="11531" max="11531" width="30.6640625" style="1" bestFit="1" customWidth="1"/>
    <col min="11532" max="11532" width="17.6640625" style="1" bestFit="1" customWidth="1"/>
    <col min="11533" max="11533" width="12" style="1" bestFit="1" customWidth="1"/>
    <col min="11534" max="11534" width="28.109375" style="1" bestFit="1" customWidth="1"/>
    <col min="11535" max="11535" width="26.6640625" style="1" bestFit="1" customWidth="1"/>
    <col min="11536" max="11536" width="32.88671875" style="1" customWidth="1"/>
    <col min="11537" max="11537" width="32.109375" style="1" bestFit="1" customWidth="1"/>
    <col min="11538" max="11538" width="17.6640625" style="1" bestFit="1" customWidth="1"/>
    <col min="11539" max="11539" width="28.44140625" style="1" bestFit="1" customWidth="1"/>
    <col min="11540" max="11540" width="29.88671875" style="1" customWidth="1"/>
    <col min="11541" max="11541" width="23.6640625" style="1" customWidth="1"/>
    <col min="11542" max="11551" width="8" style="1"/>
    <col min="11552" max="11555" width="0" style="1" hidden="1" customWidth="1"/>
    <col min="11556" max="11779" width="8" style="1"/>
    <col min="11780" max="11780" width="15.6640625" style="1" customWidth="1"/>
    <col min="11781" max="11781" width="13.109375" style="1" customWidth="1"/>
    <col min="11782" max="11782" width="28" style="1" bestFit="1" customWidth="1"/>
    <col min="11783" max="11783" width="25.33203125" style="1" customWidth="1"/>
    <col min="11784" max="11784" width="32.88671875" style="1" customWidth="1"/>
    <col min="11785" max="11785" width="0" style="1" hidden="1" customWidth="1"/>
    <col min="11786" max="11786" width="25.6640625" style="1" customWidth="1"/>
    <col min="11787" max="11787" width="30.6640625" style="1" bestFit="1" customWidth="1"/>
    <col min="11788" max="11788" width="17.6640625" style="1" bestFit="1" customWidth="1"/>
    <col min="11789" max="11789" width="12" style="1" bestFit="1" customWidth="1"/>
    <col min="11790" max="11790" width="28.109375" style="1" bestFit="1" customWidth="1"/>
    <col min="11791" max="11791" width="26.6640625" style="1" bestFit="1" customWidth="1"/>
    <col min="11792" max="11792" width="32.88671875" style="1" customWidth="1"/>
    <col min="11793" max="11793" width="32.109375" style="1" bestFit="1" customWidth="1"/>
    <col min="11794" max="11794" width="17.6640625" style="1" bestFit="1" customWidth="1"/>
    <col min="11795" max="11795" width="28.44140625" style="1" bestFit="1" customWidth="1"/>
    <col min="11796" max="11796" width="29.88671875" style="1" customWidth="1"/>
    <col min="11797" max="11797" width="23.6640625" style="1" customWidth="1"/>
    <col min="11798" max="11807" width="8" style="1"/>
    <col min="11808" max="11811" width="0" style="1" hidden="1" customWidth="1"/>
    <col min="11812" max="12035" width="8" style="1"/>
    <col min="12036" max="12036" width="15.6640625" style="1" customWidth="1"/>
    <col min="12037" max="12037" width="13.109375" style="1" customWidth="1"/>
    <col min="12038" max="12038" width="28" style="1" bestFit="1" customWidth="1"/>
    <col min="12039" max="12039" width="25.33203125" style="1" customWidth="1"/>
    <col min="12040" max="12040" width="32.88671875" style="1" customWidth="1"/>
    <col min="12041" max="12041" width="0" style="1" hidden="1" customWidth="1"/>
    <col min="12042" max="12042" width="25.6640625" style="1" customWidth="1"/>
    <col min="12043" max="12043" width="30.6640625" style="1" bestFit="1" customWidth="1"/>
    <col min="12044" max="12044" width="17.6640625" style="1" bestFit="1" customWidth="1"/>
    <col min="12045" max="12045" width="12" style="1" bestFit="1" customWidth="1"/>
    <col min="12046" max="12046" width="28.109375" style="1" bestFit="1" customWidth="1"/>
    <col min="12047" max="12047" width="26.6640625" style="1" bestFit="1" customWidth="1"/>
    <col min="12048" max="12048" width="32.88671875" style="1" customWidth="1"/>
    <col min="12049" max="12049" width="32.109375" style="1" bestFit="1" customWidth="1"/>
    <col min="12050" max="12050" width="17.6640625" style="1" bestFit="1" customWidth="1"/>
    <col min="12051" max="12051" width="28.44140625" style="1" bestFit="1" customWidth="1"/>
    <col min="12052" max="12052" width="29.88671875" style="1" customWidth="1"/>
    <col min="12053" max="12053" width="23.6640625" style="1" customWidth="1"/>
    <col min="12054" max="12063" width="8" style="1"/>
    <col min="12064" max="12067" width="0" style="1" hidden="1" customWidth="1"/>
    <col min="12068" max="12291" width="8" style="1"/>
    <col min="12292" max="12292" width="15.6640625" style="1" customWidth="1"/>
    <col min="12293" max="12293" width="13.109375" style="1" customWidth="1"/>
    <col min="12294" max="12294" width="28" style="1" bestFit="1" customWidth="1"/>
    <col min="12295" max="12295" width="25.33203125" style="1" customWidth="1"/>
    <col min="12296" max="12296" width="32.88671875" style="1" customWidth="1"/>
    <col min="12297" max="12297" width="0" style="1" hidden="1" customWidth="1"/>
    <col min="12298" max="12298" width="25.6640625" style="1" customWidth="1"/>
    <col min="12299" max="12299" width="30.6640625" style="1" bestFit="1" customWidth="1"/>
    <col min="12300" max="12300" width="17.6640625" style="1" bestFit="1" customWidth="1"/>
    <col min="12301" max="12301" width="12" style="1" bestFit="1" customWidth="1"/>
    <col min="12302" max="12302" width="28.109375" style="1" bestFit="1" customWidth="1"/>
    <col min="12303" max="12303" width="26.6640625" style="1" bestFit="1" customWidth="1"/>
    <col min="12304" max="12304" width="32.88671875" style="1" customWidth="1"/>
    <col min="12305" max="12305" width="32.109375" style="1" bestFit="1" customWidth="1"/>
    <col min="12306" max="12306" width="17.6640625" style="1" bestFit="1" customWidth="1"/>
    <col min="12307" max="12307" width="28.44140625" style="1" bestFit="1" customWidth="1"/>
    <col min="12308" max="12308" width="29.88671875" style="1" customWidth="1"/>
    <col min="12309" max="12309" width="23.6640625" style="1" customWidth="1"/>
    <col min="12310" max="12319" width="8" style="1"/>
    <col min="12320" max="12323" width="0" style="1" hidden="1" customWidth="1"/>
    <col min="12324" max="12547" width="8" style="1"/>
    <col min="12548" max="12548" width="15.6640625" style="1" customWidth="1"/>
    <col min="12549" max="12549" width="13.109375" style="1" customWidth="1"/>
    <col min="12550" max="12550" width="28" style="1" bestFit="1" customWidth="1"/>
    <col min="12551" max="12551" width="25.33203125" style="1" customWidth="1"/>
    <col min="12552" max="12552" width="32.88671875" style="1" customWidth="1"/>
    <col min="12553" max="12553" width="0" style="1" hidden="1" customWidth="1"/>
    <col min="12554" max="12554" width="25.6640625" style="1" customWidth="1"/>
    <col min="12555" max="12555" width="30.6640625" style="1" bestFit="1" customWidth="1"/>
    <col min="12556" max="12556" width="17.6640625" style="1" bestFit="1" customWidth="1"/>
    <col min="12557" max="12557" width="12" style="1" bestFit="1" customWidth="1"/>
    <col min="12558" max="12558" width="28.109375" style="1" bestFit="1" customWidth="1"/>
    <col min="12559" max="12559" width="26.6640625" style="1" bestFit="1" customWidth="1"/>
    <col min="12560" max="12560" width="32.88671875" style="1" customWidth="1"/>
    <col min="12561" max="12561" width="32.109375" style="1" bestFit="1" customWidth="1"/>
    <col min="12562" max="12562" width="17.6640625" style="1" bestFit="1" customWidth="1"/>
    <col min="12563" max="12563" width="28.44140625" style="1" bestFit="1" customWidth="1"/>
    <col min="12564" max="12564" width="29.88671875" style="1" customWidth="1"/>
    <col min="12565" max="12565" width="23.6640625" style="1" customWidth="1"/>
    <col min="12566" max="12575" width="8" style="1"/>
    <col min="12576" max="12579" width="0" style="1" hidden="1" customWidth="1"/>
    <col min="12580" max="12803" width="8" style="1"/>
    <col min="12804" max="12804" width="15.6640625" style="1" customWidth="1"/>
    <col min="12805" max="12805" width="13.109375" style="1" customWidth="1"/>
    <col min="12806" max="12806" width="28" style="1" bestFit="1" customWidth="1"/>
    <col min="12807" max="12807" width="25.33203125" style="1" customWidth="1"/>
    <col min="12808" max="12808" width="32.88671875" style="1" customWidth="1"/>
    <col min="12809" max="12809" width="0" style="1" hidden="1" customWidth="1"/>
    <col min="12810" max="12810" width="25.6640625" style="1" customWidth="1"/>
    <col min="12811" max="12811" width="30.6640625" style="1" bestFit="1" customWidth="1"/>
    <col min="12812" max="12812" width="17.6640625" style="1" bestFit="1" customWidth="1"/>
    <col min="12813" max="12813" width="12" style="1" bestFit="1" customWidth="1"/>
    <col min="12814" max="12814" width="28.109375" style="1" bestFit="1" customWidth="1"/>
    <col min="12815" max="12815" width="26.6640625" style="1" bestFit="1" customWidth="1"/>
    <col min="12816" max="12816" width="32.88671875" style="1" customWidth="1"/>
    <col min="12817" max="12817" width="32.109375" style="1" bestFit="1" customWidth="1"/>
    <col min="12818" max="12818" width="17.6640625" style="1" bestFit="1" customWidth="1"/>
    <col min="12819" max="12819" width="28.44140625" style="1" bestFit="1" customWidth="1"/>
    <col min="12820" max="12820" width="29.88671875" style="1" customWidth="1"/>
    <col min="12821" max="12821" width="23.6640625" style="1" customWidth="1"/>
    <col min="12822" max="12831" width="8" style="1"/>
    <col min="12832" max="12835" width="0" style="1" hidden="1" customWidth="1"/>
    <col min="12836" max="13059" width="8" style="1"/>
    <col min="13060" max="13060" width="15.6640625" style="1" customWidth="1"/>
    <col min="13061" max="13061" width="13.109375" style="1" customWidth="1"/>
    <col min="13062" max="13062" width="28" style="1" bestFit="1" customWidth="1"/>
    <col min="13063" max="13063" width="25.33203125" style="1" customWidth="1"/>
    <col min="13064" max="13064" width="32.88671875" style="1" customWidth="1"/>
    <col min="13065" max="13065" width="0" style="1" hidden="1" customWidth="1"/>
    <col min="13066" max="13066" width="25.6640625" style="1" customWidth="1"/>
    <col min="13067" max="13067" width="30.6640625" style="1" bestFit="1" customWidth="1"/>
    <col min="13068" max="13068" width="17.6640625" style="1" bestFit="1" customWidth="1"/>
    <col min="13069" max="13069" width="12" style="1" bestFit="1" customWidth="1"/>
    <col min="13070" max="13070" width="28.109375" style="1" bestFit="1" customWidth="1"/>
    <col min="13071" max="13071" width="26.6640625" style="1" bestFit="1" customWidth="1"/>
    <col min="13072" max="13072" width="32.88671875" style="1" customWidth="1"/>
    <col min="13073" max="13073" width="32.109375" style="1" bestFit="1" customWidth="1"/>
    <col min="13074" max="13074" width="17.6640625" style="1" bestFit="1" customWidth="1"/>
    <col min="13075" max="13075" width="28.44140625" style="1" bestFit="1" customWidth="1"/>
    <col min="13076" max="13076" width="29.88671875" style="1" customWidth="1"/>
    <col min="13077" max="13077" width="23.6640625" style="1" customWidth="1"/>
    <col min="13078" max="13087" width="8" style="1"/>
    <col min="13088" max="13091" width="0" style="1" hidden="1" customWidth="1"/>
    <col min="13092" max="13315" width="8" style="1"/>
    <col min="13316" max="13316" width="15.6640625" style="1" customWidth="1"/>
    <col min="13317" max="13317" width="13.109375" style="1" customWidth="1"/>
    <col min="13318" max="13318" width="28" style="1" bestFit="1" customWidth="1"/>
    <col min="13319" max="13319" width="25.33203125" style="1" customWidth="1"/>
    <col min="13320" max="13320" width="32.88671875" style="1" customWidth="1"/>
    <col min="13321" max="13321" width="0" style="1" hidden="1" customWidth="1"/>
    <col min="13322" max="13322" width="25.6640625" style="1" customWidth="1"/>
    <col min="13323" max="13323" width="30.6640625" style="1" bestFit="1" customWidth="1"/>
    <col min="13324" max="13324" width="17.6640625" style="1" bestFit="1" customWidth="1"/>
    <col min="13325" max="13325" width="12" style="1" bestFit="1" customWidth="1"/>
    <col min="13326" max="13326" width="28.109375" style="1" bestFit="1" customWidth="1"/>
    <col min="13327" max="13327" width="26.6640625" style="1" bestFit="1" customWidth="1"/>
    <col min="13328" max="13328" width="32.88671875" style="1" customWidth="1"/>
    <col min="13329" max="13329" width="32.109375" style="1" bestFit="1" customWidth="1"/>
    <col min="13330" max="13330" width="17.6640625" style="1" bestFit="1" customWidth="1"/>
    <col min="13331" max="13331" width="28.44140625" style="1" bestFit="1" customWidth="1"/>
    <col min="13332" max="13332" width="29.88671875" style="1" customWidth="1"/>
    <col min="13333" max="13333" width="23.6640625" style="1" customWidth="1"/>
    <col min="13334" max="13343" width="8" style="1"/>
    <col min="13344" max="13347" width="0" style="1" hidden="1" customWidth="1"/>
    <col min="13348" max="13571" width="8" style="1"/>
    <col min="13572" max="13572" width="15.6640625" style="1" customWidth="1"/>
    <col min="13573" max="13573" width="13.109375" style="1" customWidth="1"/>
    <col min="13574" max="13574" width="28" style="1" bestFit="1" customWidth="1"/>
    <col min="13575" max="13575" width="25.33203125" style="1" customWidth="1"/>
    <col min="13576" max="13576" width="32.88671875" style="1" customWidth="1"/>
    <col min="13577" max="13577" width="0" style="1" hidden="1" customWidth="1"/>
    <col min="13578" max="13578" width="25.6640625" style="1" customWidth="1"/>
    <col min="13579" max="13579" width="30.6640625" style="1" bestFit="1" customWidth="1"/>
    <col min="13580" max="13580" width="17.6640625" style="1" bestFit="1" customWidth="1"/>
    <col min="13581" max="13581" width="12" style="1" bestFit="1" customWidth="1"/>
    <col min="13582" max="13582" width="28.109375" style="1" bestFit="1" customWidth="1"/>
    <col min="13583" max="13583" width="26.6640625" style="1" bestFit="1" customWidth="1"/>
    <col min="13584" max="13584" width="32.88671875" style="1" customWidth="1"/>
    <col min="13585" max="13585" width="32.109375" style="1" bestFit="1" customWidth="1"/>
    <col min="13586" max="13586" width="17.6640625" style="1" bestFit="1" customWidth="1"/>
    <col min="13587" max="13587" width="28.44140625" style="1" bestFit="1" customWidth="1"/>
    <col min="13588" max="13588" width="29.88671875" style="1" customWidth="1"/>
    <col min="13589" max="13589" width="23.6640625" style="1" customWidth="1"/>
    <col min="13590" max="13599" width="8" style="1"/>
    <col min="13600" max="13603" width="0" style="1" hidden="1" customWidth="1"/>
    <col min="13604" max="13827" width="8" style="1"/>
    <col min="13828" max="13828" width="15.6640625" style="1" customWidth="1"/>
    <col min="13829" max="13829" width="13.109375" style="1" customWidth="1"/>
    <col min="13830" max="13830" width="28" style="1" bestFit="1" customWidth="1"/>
    <col min="13831" max="13831" width="25.33203125" style="1" customWidth="1"/>
    <col min="13832" max="13832" width="32.88671875" style="1" customWidth="1"/>
    <col min="13833" max="13833" width="0" style="1" hidden="1" customWidth="1"/>
    <col min="13834" max="13834" width="25.6640625" style="1" customWidth="1"/>
    <col min="13835" max="13835" width="30.6640625" style="1" bestFit="1" customWidth="1"/>
    <col min="13836" max="13836" width="17.6640625" style="1" bestFit="1" customWidth="1"/>
    <col min="13837" max="13837" width="12" style="1" bestFit="1" customWidth="1"/>
    <col min="13838" max="13838" width="28.109375" style="1" bestFit="1" customWidth="1"/>
    <col min="13839" max="13839" width="26.6640625" style="1" bestFit="1" customWidth="1"/>
    <col min="13840" max="13840" width="32.88671875" style="1" customWidth="1"/>
    <col min="13841" max="13841" width="32.109375" style="1" bestFit="1" customWidth="1"/>
    <col min="13842" max="13842" width="17.6640625" style="1" bestFit="1" customWidth="1"/>
    <col min="13843" max="13843" width="28.44140625" style="1" bestFit="1" customWidth="1"/>
    <col min="13844" max="13844" width="29.88671875" style="1" customWidth="1"/>
    <col min="13845" max="13845" width="23.6640625" style="1" customWidth="1"/>
    <col min="13846" max="13855" width="8" style="1"/>
    <col min="13856" max="13859" width="0" style="1" hidden="1" customWidth="1"/>
    <col min="13860" max="14083" width="8" style="1"/>
    <col min="14084" max="14084" width="15.6640625" style="1" customWidth="1"/>
    <col min="14085" max="14085" width="13.109375" style="1" customWidth="1"/>
    <col min="14086" max="14086" width="28" style="1" bestFit="1" customWidth="1"/>
    <col min="14087" max="14087" width="25.33203125" style="1" customWidth="1"/>
    <col min="14088" max="14088" width="32.88671875" style="1" customWidth="1"/>
    <col min="14089" max="14089" width="0" style="1" hidden="1" customWidth="1"/>
    <col min="14090" max="14090" width="25.6640625" style="1" customWidth="1"/>
    <col min="14091" max="14091" width="30.6640625" style="1" bestFit="1" customWidth="1"/>
    <col min="14092" max="14092" width="17.6640625" style="1" bestFit="1" customWidth="1"/>
    <col min="14093" max="14093" width="12" style="1" bestFit="1" customWidth="1"/>
    <col min="14094" max="14094" width="28.109375" style="1" bestFit="1" customWidth="1"/>
    <col min="14095" max="14095" width="26.6640625" style="1" bestFit="1" customWidth="1"/>
    <col min="14096" max="14096" width="32.88671875" style="1" customWidth="1"/>
    <col min="14097" max="14097" width="32.109375" style="1" bestFit="1" customWidth="1"/>
    <col min="14098" max="14098" width="17.6640625" style="1" bestFit="1" customWidth="1"/>
    <col min="14099" max="14099" width="28.44140625" style="1" bestFit="1" customWidth="1"/>
    <col min="14100" max="14100" width="29.88671875" style="1" customWidth="1"/>
    <col min="14101" max="14101" width="23.6640625" style="1" customWidth="1"/>
    <col min="14102" max="14111" width="8" style="1"/>
    <col min="14112" max="14115" width="0" style="1" hidden="1" customWidth="1"/>
    <col min="14116" max="14339" width="8" style="1"/>
    <col min="14340" max="14340" width="15.6640625" style="1" customWidth="1"/>
    <col min="14341" max="14341" width="13.109375" style="1" customWidth="1"/>
    <col min="14342" max="14342" width="28" style="1" bestFit="1" customWidth="1"/>
    <col min="14343" max="14343" width="25.33203125" style="1" customWidth="1"/>
    <col min="14344" max="14344" width="32.88671875" style="1" customWidth="1"/>
    <col min="14345" max="14345" width="0" style="1" hidden="1" customWidth="1"/>
    <col min="14346" max="14346" width="25.6640625" style="1" customWidth="1"/>
    <col min="14347" max="14347" width="30.6640625" style="1" bestFit="1" customWidth="1"/>
    <col min="14348" max="14348" width="17.6640625" style="1" bestFit="1" customWidth="1"/>
    <col min="14349" max="14349" width="12" style="1" bestFit="1" customWidth="1"/>
    <col min="14350" max="14350" width="28.109375" style="1" bestFit="1" customWidth="1"/>
    <col min="14351" max="14351" width="26.6640625" style="1" bestFit="1" customWidth="1"/>
    <col min="14352" max="14352" width="32.88671875" style="1" customWidth="1"/>
    <col min="14353" max="14353" width="32.109375" style="1" bestFit="1" customWidth="1"/>
    <col min="14354" max="14354" width="17.6640625" style="1" bestFit="1" customWidth="1"/>
    <col min="14355" max="14355" width="28.44140625" style="1" bestFit="1" customWidth="1"/>
    <col min="14356" max="14356" width="29.88671875" style="1" customWidth="1"/>
    <col min="14357" max="14357" width="23.6640625" style="1" customWidth="1"/>
    <col min="14358" max="14367" width="8" style="1"/>
    <col min="14368" max="14371" width="0" style="1" hidden="1" customWidth="1"/>
    <col min="14372" max="14595" width="8" style="1"/>
    <col min="14596" max="14596" width="15.6640625" style="1" customWidth="1"/>
    <col min="14597" max="14597" width="13.109375" style="1" customWidth="1"/>
    <col min="14598" max="14598" width="28" style="1" bestFit="1" customWidth="1"/>
    <col min="14599" max="14599" width="25.33203125" style="1" customWidth="1"/>
    <col min="14600" max="14600" width="32.88671875" style="1" customWidth="1"/>
    <col min="14601" max="14601" width="0" style="1" hidden="1" customWidth="1"/>
    <col min="14602" max="14602" width="25.6640625" style="1" customWidth="1"/>
    <col min="14603" max="14603" width="30.6640625" style="1" bestFit="1" customWidth="1"/>
    <col min="14604" max="14604" width="17.6640625" style="1" bestFit="1" customWidth="1"/>
    <col min="14605" max="14605" width="12" style="1" bestFit="1" customWidth="1"/>
    <col min="14606" max="14606" width="28.109375" style="1" bestFit="1" customWidth="1"/>
    <col min="14607" max="14607" width="26.6640625" style="1" bestFit="1" customWidth="1"/>
    <col min="14608" max="14608" width="32.88671875" style="1" customWidth="1"/>
    <col min="14609" max="14609" width="32.109375" style="1" bestFit="1" customWidth="1"/>
    <col min="14610" max="14610" width="17.6640625" style="1" bestFit="1" customWidth="1"/>
    <col min="14611" max="14611" width="28.44140625" style="1" bestFit="1" customWidth="1"/>
    <col min="14612" max="14612" width="29.88671875" style="1" customWidth="1"/>
    <col min="14613" max="14613" width="23.6640625" style="1" customWidth="1"/>
    <col min="14614" max="14623" width="8" style="1"/>
    <col min="14624" max="14627" width="0" style="1" hidden="1" customWidth="1"/>
    <col min="14628" max="14851" width="8" style="1"/>
    <col min="14852" max="14852" width="15.6640625" style="1" customWidth="1"/>
    <col min="14853" max="14853" width="13.109375" style="1" customWidth="1"/>
    <col min="14854" max="14854" width="28" style="1" bestFit="1" customWidth="1"/>
    <col min="14855" max="14855" width="25.33203125" style="1" customWidth="1"/>
    <col min="14856" max="14856" width="32.88671875" style="1" customWidth="1"/>
    <col min="14857" max="14857" width="0" style="1" hidden="1" customWidth="1"/>
    <col min="14858" max="14858" width="25.6640625" style="1" customWidth="1"/>
    <col min="14859" max="14859" width="30.6640625" style="1" bestFit="1" customWidth="1"/>
    <col min="14860" max="14860" width="17.6640625" style="1" bestFit="1" customWidth="1"/>
    <col min="14861" max="14861" width="12" style="1" bestFit="1" customWidth="1"/>
    <col min="14862" max="14862" width="28.109375" style="1" bestFit="1" customWidth="1"/>
    <col min="14863" max="14863" width="26.6640625" style="1" bestFit="1" customWidth="1"/>
    <col min="14864" max="14864" width="32.88671875" style="1" customWidth="1"/>
    <col min="14865" max="14865" width="32.109375" style="1" bestFit="1" customWidth="1"/>
    <col min="14866" max="14866" width="17.6640625" style="1" bestFit="1" customWidth="1"/>
    <col min="14867" max="14867" width="28.44140625" style="1" bestFit="1" customWidth="1"/>
    <col min="14868" max="14868" width="29.88671875" style="1" customWidth="1"/>
    <col min="14869" max="14869" width="23.6640625" style="1" customWidth="1"/>
    <col min="14870" max="14879" width="8" style="1"/>
    <col min="14880" max="14883" width="0" style="1" hidden="1" customWidth="1"/>
    <col min="14884" max="15107" width="8" style="1"/>
    <col min="15108" max="15108" width="15.6640625" style="1" customWidth="1"/>
    <col min="15109" max="15109" width="13.109375" style="1" customWidth="1"/>
    <col min="15110" max="15110" width="28" style="1" bestFit="1" customWidth="1"/>
    <col min="15111" max="15111" width="25.33203125" style="1" customWidth="1"/>
    <col min="15112" max="15112" width="32.88671875" style="1" customWidth="1"/>
    <col min="15113" max="15113" width="0" style="1" hidden="1" customWidth="1"/>
    <col min="15114" max="15114" width="25.6640625" style="1" customWidth="1"/>
    <col min="15115" max="15115" width="30.6640625" style="1" bestFit="1" customWidth="1"/>
    <col min="15116" max="15116" width="17.6640625" style="1" bestFit="1" customWidth="1"/>
    <col min="15117" max="15117" width="12" style="1" bestFit="1" customWidth="1"/>
    <col min="15118" max="15118" width="28.109375" style="1" bestFit="1" customWidth="1"/>
    <col min="15119" max="15119" width="26.6640625" style="1" bestFit="1" customWidth="1"/>
    <col min="15120" max="15120" width="32.88671875" style="1" customWidth="1"/>
    <col min="15121" max="15121" width="32.109375" style="1" bestFit="1" customWidth="1"/>
    <col min="15122" max="15122" width="17.6640625" style="1" bestFit="1" customWidth="1"/>
    <col min="15123" max="15123" width="28.44140625" style="1" bestFit="1" customWidth="1"/>
    <col min="15124" max="15124" width="29.88671875" style="1" customWidth="1"/>
    <col min="15125" max="15125" width="23.6640625" style="1" customWidth="1"/>
    <col min="15126" max="15135" width="8" style="1"/>
    <col min="15136" max="15139" width="0" style="1" hidden="1" customWidth="1"/>
    <col min="15140" max="15363" width="8" style="1"/>
    <col min="15364" max="15364" width="15.6640625" style="1" customWidth="1"/>
    <col min="15365" max="15365" width="13.109375" style="1" customWidth="1"/>
    <col min="15366" max="15366" width="28" style="1" bestFit="1" customWidth="1"/>
    <col min="15367" max="15367" width="25.33203125" style="1" customWidth="1"/>
    <col min="15368" max="15368" width="32.88671875" style="1" customWidth="1"/>
    <col min="15369" max="15369" width="0" style="1" hidden="1" customWidth="1"/>
    <col min="15370" max="15370" width="25.6640625" style="1" customWidth="1"/>
    <col min="15371" max="15371" width="30.6640625" style="1" bestFit="1" customWidth="1"/>
    <col min="15372" max="15372" width="17.6640625" style="1" bestFit="1" customWidth="1"/>
    <col min="15373" max="15373" width="12" style="1" bestFit="1" customWidth="1"/>
    <col min="15374" max="15374" width="28.109375" style="1" bestFit="1" customWidth="1"/>
    <col min="15375" max="15375" width="26.6640625" style="1" bestFit="1" customWidth="1"/>
    <col min="15376" max="15376" width="32.88671875" style="1" customWidth="1"/>
    <col min="15377" max="15377" width="32.109375" style="1" bestFit="1" customWidth="1"/>
    <col min="15378" max="15378" width="17.6640625" style="1" bestFit="1" customWidth="1"/>
    <col min="15379" max="15379" width="28.44140625" style="1" bestFit="1" customWidth="1"/>
    <col min="15380" max="15380" width="29.88671875" style="1" customWidth="1"/>
    <col min="15381" max="15381" width="23.6640625" style="1" customWidth="1"/>
    <col min="15382" max="15391" width="8" style="1"/>
    <col min="15392" max="15395" width="0" style="1" hidden="1" customWidth="1"/>
    <col min="15396" max="15619" width="8" style="1"/>
    <col min="15620" max="15620" width="15.6640625" style="1" customWidth="1"/>
    <col min="15621" max="15621" width="13.109375" style="1" customWidth="1"/>
    <col min="15622" max="15622" width="28" style="1" bestFit="1" customWidth="1"/>
    <col min="15623" max="15623" width="25.33203125" style="1" customWidth="1"/>
    <col min="15624" max="15624" width="32.88671875" style="1" customWidth="1"/>
    <col min="15625" max="15625" width="0" style="1" hidden="1" customWidth="1"/>
    <col min="15626" max="15626" width="25.6640625" style="1" customWidth="1"/>
    <col min="15627" max="15627" width="30.6640625" style="1" bestFit="1" customWidth="1"/>
    <col min="15628" max="15628" width="17.6640625" style="1" bestFit="1" customWidth="1"/>
    <col min="15629" max="15629" width="12" style="1" bestFit="1" customWidth="1"/>
    <col min="15630" max="15630" width="28.109375" style="1" bestFit="1" customWidth="1"/>
    <col min="15631" max="15631" width="26.6640625" style="1" bestFit="1" customWidth="1"/>
    <col min="15632" max="15632" width="32.88671875" style="1" customWidth="1"/>
    <col min="15633" max="15633" width="32.109375" style="1" bestFit="1" customWidth="1"/>
    <col min="15634" max="15634" width="17.6640625" style="1" bestFit="1" customWidth="1"/>
    <col min="15635" max="15635" width="28.44140625" style="1" bestFit="1" customWidth="1"/>
    <col min="15636" max="15636" width="29.88671875" style="1" customWidth="1"/>
    <col min="15637" max="15637" width="23.6640625" style="1" customWidth="1"/>
    <col min="15638" max="15647" width="8" style="1"/>
    <col min="15648" max="15651" width="0" style="1" hidden="1" customWidth="1"/>
    <col min="15652" max="15875" width="8" style="1"/>
    <col min="15876" max="15876" width="15.6640625" style="1" customWidth="1"/>
    <col min="15877" max="15877" width="13.109375" style="1" customWidth="1"/>
    <col min="15878" max="15878" width="28" style="1" bestFit="1" customWidth="1"/>
    <col min="15879" max="15879" width="25.33203125" style="1" customWidth="1"/>
    <col min="15880" max="15880" width="32.88671875" style="1" customWidth="1"/>
    <col min="15881" max="15881" width="0" style="1" hidden="1" customWidth="1"/>
    <col min="15882" max="15882" width="25.6640625" style="1" customWidth="1"/>
    <col min="15883" max="15883" width="30.6640625" style="1" bestFit="1" customWidth="1"/>
    <col min="15884" max="15884" width="17.6640625" style="1" bestFit="1" customWidth="1"/>
    <col min="15885" max="15885" width="12" style="1" bestFit="1" customWidth="1"/>
    <col min="15886" max="15886" width="28.109375" style="1" bestFit="1" customWidth="1"/>
    <col min="15887" max="15887" width="26.6640625" style="1" bestFit="1" customWidth="1"/>
    <col min="15888" max="15888" width="32.88671875" style="1" customWidth="1"/>
    <col min="15889" max="15889" width="32.109375" style="1" bestFit="1" customWidth="1"/>
    <col min="15890" max="15890" width="17.6640625" style="1" bestFit="1" customWidth="1"/>
    <col min="15891" max="15891" width="28.44140625" style="1" bestFit="1" customWidth="1"/>
    <col min="15892" max="15892" width="29.88671875" style="1" customWidth="1"/>
    <col min="15893" max="15893" width="23.6640625" style="1" customWidth="1"/>
    <col min="15894" max="15903" width="8" style="1"/>
    <col min="15904" max="15907" width="0" style="1" hidden="1" customWidth="1"/>
    <col min="15908" max="16131" width="8" style="1"/>
    <col min="16132" max="16132" width="15.6640625" style="1" customWidth="1"/>
    <col min="16133" max="16133" width="13.109375" style="1" customWidth="1"/>
    <col min="16134" max="16134" width="28" style="1" bestFit="1" customWidth="1"/>
    <col min="16135" max="16135" width="25.33203125" style="1" customWidth="1"/>
    <col min="16136" max="16136" width="32.88671875" style="1" customWidth="1"/>
    <col min="16137" max="16137" width="0" style="1" hidden="1" customWidth="1"/>
    <col min="16138" max="16138" width="25.6640625" style="1" customWidth="1"/>
    <col min="16139" max="16139" width="30.6640625" style="1" bestFit="1" customWidth="1"/>
    <col min="16140" max="16140" width="17.6640625" style="1" bestFit="1" customWidth="1"/>
    <col min="16141" max="16141" width="12" style="1" bestFit="1" customWidth="1"/>
    <col min="16142" max="16142" width="28.109375" style="1" bestFit="1" customWidth="1"/>
    <col min="16143" max="16143" width="26.6640625" style="1" bestFit="1" customWidth="1"/>
    <col min="16144" max="16144" width="32.88671875" style="1" customWidth="1"/>
    <col min="16145" max="16145" width="32.109375" style="1" bestFit="1" customWidth="1"/>
    <col min="16146" max="16146" width="17.6640625" style="1" bestFit="1" customWidth="1"/>
    <col min="16147" max="16147" width="28.44140625" style="1" bestFit="1" customWidth="1"/>
    <col min="16148" max="16148" width="29.88671875" style="1" customWidth="1"/>
    <col min="16149" max="16149" width="23.6640625" style="1" customWidth="1"/>
    <col min="16150" max="16159" width="8" style="1"/>
    <col min="16160" max="16163" width="0" style="1" hidden="1" customWidth="1"/>
    <col min="16164" max="16384" width="8" style="1"/>
  </cols>
  <sheetData>
    <row r="1" spans="1:34" ht="30" customHeight="1" x14ac:dyDescent="0.2">
      <c r="A1" s="33" t="s">
        <v>163</v>
      </c>
      <c r="D1" s="34"/>
      <c r="M1" s="35"/>
      <c r="N1" s="35"/>
      <c r="O1" s="35"/>
      <c r="P1" s="35"/>
      <c r="Q1" s="35"/>
      <c r="R1" s="35"/>
      <c r="S1" s="35"/>
    </row>
    <row r="2" spans="1:34" ht="44.25" customHeight="1" x14ac:dyDescent="0.2">
      <c r="A2" s="199" t="s">
        <v>160</v>
      </c>
      <c r="B2" s="199"/>
      <c r="C2" s="199"/>
      <c r="D2" s="199"/>
      <c r="E2" s="199"/>
      <c r="F2" s="199"/>
      <c r="G2" s="199"/>
      <c r="H2" s="199"/>
      <c r="I2" s="199"/>
      <c r="J2" s="199"/>
      <c r="K2" s="199"/>
      <c r="L2" s="199"/>
      <c r="M2" s="199"/>
      <c r="N2" s="199"/>
      <c r="O2" s="199"/>
      <c r="P2" s="199"/>
      <c r="Q2" s="199"/>
      <c r="R2" s="199"/>
      <c r="S2" s="199"/>
      <c r="T2" s="199"/>
      <c r="U2" s="59"/>
    </row>
    <row r="3" spans="1:34" ht="36.75" customHeight="1" thickBot="1" x14ac:dyDescent="0.3">
      <c r="B3" s="123">
        <f>IF(SUM(COUNTIF(AB6:AB30, "エラー"))&gt;0, "入力エラー：「介護ロボット等の種別（A）」で「見守り・コミュニケーション」以外を選択した事業所で、「見守り機器の導入に伴う通信環境整備に係る費用（E）」に金額の入力があります。（注４）をご参照ください。", 0)</f>
        <v>0</v>
      </c>
      <c r="L3" s="36"/>
      <c r="M3" s="36"/>
      <c r="N3" s="36"/>
      <c r="O3" s="36"/>
      <c r="P3" s="36"/>
      <c r="Q3" s="36"/>
      <c r="R3" s="36"/>
      <c r="S3" s="36"/>
      <c r="T3" s="36"/>
      <c r="U3" s="37"/>
      <c r="W3" s="37"/>
    </row>
    <row r="4" spans="1:34" ht="35.1" customHeight="1" thickBot="1" x14ac:dyDescent="0.3">
      <c r="B4" s="93"/>
      <c r="L4" s="200" t="s">
        <v>100</v>
      </c>
      <c r="M4" s="201"/>
      <c r="N4" s="201"/>
      <c r="O4" s="201"/>
      <c r="P4" s="201"/>
      <c r="Q4" s="201"/>
      <c r="R4" s="201"/>
      <c r="S4" s="201"/>
      <c r="T4" s="202"/>
      <c r="U4" s="122" t="s">
        <v>101</v>
      </c>
      <c r="W4" s="37" t="s">
        <v>1</v>
      </c>
    </row>
    <row r="5" spans="1:34" ht="108" customHeight="1" thickBot="1" x14ac:dyDescent="0.25">
      <c r="A5" s="205" t="s">
        <v>3</v>
      </c>
      <c r="B5" s="206"/>
      <c r="C5" s="95" t="s">
        <v>4</v>
      </c>
      <c r="D5" s="96" t="s">
        <v>5</v>
      </c>
      <c r="E5" s="110" t="s">
        <v>6</v>
      </c>
      <c r="F5" s="97" t="s">
        <v>7</v>
      </c>
      <c r="G5" s="38" t="s">
        <v>102</v>
      </c>
      <c r="H5" s="38" t="s">
        <v>103</v>
      </c>
      <c r="I5" s="38" t="s">
        <v>104</v>
      </c>
      <c r="J5" s="38" t="s">
        <v>105</v>
      </c>
      <c r="K5" s="38" t="s">
        <v>106</v>
      </c>
      <c r="L5" s="111" t="s">
        <v>107</v>
      </c>
      <c r="M5" s="112" t="s">
        <v>8</v>
      </c>
      <c r="N5" s="113" t="s">
        <v>9</v>
      </c>
      <c r="O5" s="112" t="s">
        <v>10</v>
      </c>
      <c r="P5" s="112" t="s">
        <v>11</v>
      </c>
      <c r="Q5" s="121" t="s">
        <v>108</v>
      </c>
      <c r="R5" s="112" t="s">
        <v>109</v>
      </c>
      <c r="S5" s="113" t="s">
        <v>110</v>
      </c>
      <c r="T5" s="115" t="s">
        <v>121</v>
      </c>
      <c r="U5" s="114" t="s">
        <v>111</v>
      </c>
      <c r="V5" s="116" t="s">
        <v>112</v>
      </c>
      <c r="W5" s="98" t="s">
        <v>122</v>
      </c>
      <c r="AG5"/>
      <c r="AH5"/>
    </row>
    <row r="6" spans="1:34" ht="45" customHeight="1" x14ac:dyDescent="0.2">
      <c r="A6" s="207">
        <v>1</v>
      </c>
      <c r="B6" s="208"/>
      <c r="C6" s="94"/>
      <c r="D6" s="40"/>
      <c r="E6" s="99"/>
      <c r="F6" s="109" t="str">
        <f>D6&amp;E6</f>
        <v/>
      </c>
      <c r="G6" s="195"/>
      <c r="H6" s="195"/>
      <c r="I6" s="195"/>
      <c r="J6" s="195"/>
      <c r="K6" s="195"/>
      <c r="L6" s="104"/>
      <c r="M6" s="40"/>
      <c r="N6" s="41"/>
      <c r="O6" s="42"/>
      <c r="P6" s="42"/>
      <c r="Q6" s="42"/>
      <c r="R6" s="184" t="str">
        <f>IFERROR((N6+P6/O6),"")</f>
        <v/>
      </c>
      <c r="S6" s="185" t="str">
        <f>IFERROR((O6*R6+Q6),"")</f>
        <v/>
      </c>
      <c r="T6" s="186">
        <f>SUMIF($F6:$F30,F6,$S6:$S30)</f>
        <v>0</v>
      </c>
      <c r="U6" s="190"/>
      <c r="V6" s="119">
        <f>SUM(T6,U6)</f>
        <v>0</v>
      </c>
      <c r="W6" s="125">
        <f>IF(V6&gt;10000000,10000000,V6)</f>
        <v>0</v>
      </c>
      <c r="Z6" s="70">
        <f t="shared" ref="Z6:Z30" si="0">IF(M6="見守り・コミュニケーション",1,2)</f>
        <v>2</v>
      </c>
      <c r="AA6" s="70">
        <f t="shared" ref="AA6:AA30" si="1">IF(ISNUMBER(Q6),1,2)</f>
        <v>2</v>
      </c>
      <c r="AB6" s="70" t="str">
        <f>IF(AND(Z6=2,AA6=1),"エラー","")</f>
        <v/>
      </c>
      <c r="AG6"/>
      <c r="AH6" s="43"/>
    </row>
    <row r="7" spans="1:34" ht="45" customHeight="1" x14ac:dyDescent="0.2">
      <c r="A7" s="207">
        <v>2</v>
      </c>
      <c r="B7" s="208"/>
      <c r="C7" s="39"/>
      <c r="D7" s="40"/>
      <c r="E7" s="99"/>
      <c r="F7" s="109" t="str">
        <f t="shared" ref="F7:F30" si="2">D7&amp;E7</f>
        <v/>
      </c>
      <c r="G7" s="195"/>
      <c r="H7" s="195"/>
      <c r="I7" s="195"/>
      <c r="J7" s="195"/>
      <c r="K7" s="195"/>
      <c r="L7" s="105"/>
      <c r="M7" s="40"/>
      <c r="N7" s="41"/>
      <c r="O7" s="42"/>
      <c r="P7" s="42"/>
      <c r="Q7" s="42"/>
      <c r="R7" s="184" t="str">
        <f t="shared" ref="R7:R30" si="3">IFERROR((N7+P7/O7),"")</f>
        <v/>
      </c>
      <c r="S7" s="185" t="str">
        <f t="shared" ref="S7:S30" si="4">IFERROR((O7*R7+Q7),"")</f>
        <v/>
      </c>
      <c r="T7" s="186" t="str">
        <f>IF($F$7=$F$6,"",SUMIF($F$6:$F$30,F7,$S$6:$S$29))</f>
        <v/>
      </c>
      <c r="U7" s="191"/>
      <c r="V7" s="117">
        <f t="shared" ref="V7:V8" si="5">SUM(T7,U7)</f>
        <v>0</v>
      </c>
      <c r="W7" s="126">
        <f t="shared" ref="W7:W8" si="6">IF(V7&gt;10000000,10000000,V7)</f>
        <v>0</v>
      </c>
      <c r="Z7" s="70">
        <f t="shared" si="0"/>
        <v>2</v>
      </c>
      <c r="AA7" s="70">
        <f t="shared" si="1"/>
        <v>2</v>
      </c>
      <c r="AB7" s="70" t="str">
        <f t="shared" ref="AB7:AB30" si="7">IF(AND(Z7=2,AA7=1),"エラー","")</f>
        <v/>
      </c>
      <c r="AG7"/>
      <c r="AH7" s="43"/>
    </row>
    <row r="8" spans="1:34" ht="45" customHeight="1" x14ac:dyDescent="0.2">
      <c r="A8" s="207">
        <v>3</v>
      </c>
      <c r="B8" s="208"/>
      <c r="C8" s="39"/>
      <c r="D8" s="40"/>
      <c r="E8" s="99"/>
      <c r="F8" s="109" t="str">
        <f t="shared" si="2"/>
        <v/>
      </c>
      <c r="G8" s="195"/>
      <c r="H8" s="195"/>
      <c r="I8" s="195"/>
      <c r="J8" s="195"/>
      <c r="K8" s="195"/>
      <c r="L8" s="104"/>
      <c r="M8" s="40"/>
      <c r="N8" s="41"/>
      <c r="O8" s="42"/>
      <c r="P8" s="42"/>
      <c r="Q8" s="42"/>
      <c r="R8" s="184" t="str">
        <f t="shared" si="3"/>
        <v/>
      </c>
      <c r="S8" s="185" t="str">
        <f t="shared" si="4"/>
        <v/>
      </c>
      <c r="T8" s="186" t="str">
        <f>IF(OR(F8=$F$6,F8=$F$7),"",SUMIF($F$6:$F$30,F8,$S$6:$S$30))</f>
        <v/>
      </c>
      <c r="U8" s="191"/>
      <c r="V8" s="117">
        <f t="shared" si="5"/>
        <v>0</v>
      </c>
      <c r="W8" s="126">
        <f t="shared" si="6"/>
        <v>0</v>
      </c>
      <c r="Z8" s="70">
        <f t="shared" si="0"/>
        <v>2</v>
      </c>
      <c r="AA8" s="70">
        <f t="shared" si="1"/>
        <v>2</v>
      </c>
      <c r="AB8" s="70" t="str">
        <f t="shared" si="7"/>
        <v/>
      </c>
      <c r="AG8"/>
      <c r="AH8" s="43"/>
    </row>
    <row r="9" spans="1:34" ht="45" customHeight="1" x14ac:dyDescent="0.2">
      <c r="A9" s="207">
        <v>4</v>
      </c>
      <c r="B9" s="208"/>
      <c r="C9" s="39"/>
      <c r="D9" s="40"/>
      <c r="E9" s="99"/>
      <c r="F9" s="102" t="str">
        <f t="shared" si="2"/>
        <v/>
      </c>
      <c r="G9" s="195"/>
      <c r="H9" s="195"/>
      <c r="I9" s="195"/>
      <c r="J9" s="195"/>
      <c r="K9" s="195"/>
      <c r="L9" s="105"/>
      <c r="M9" s="40"/>
      <c r="N9" s="41"/>
      <c r="O9" s="42"/>
      <c r="P9" s="42"/>
      <c r="Q9" s="42"/>
      <c r="R9" s="184" t="str">
        <f t="shared" si="3"/>
        <v/>
      </c>
      <c r="S9" s="185" t="str">
        <f t="shared" si="4"/>
        <v/>
      </c>
      <c r="T9" s="186" t="str">
        <f>IF(OR(F9=$F$6,F9=$F$7,F9=$F$8),"",SUMIF($F$6:$F$30,F9,$S$6:$S$30))</f>
        <v/>
      </c>
      <c r="U9" s="191"/>
      <c r="V9" s="117">
        <f>SUM(T9,U9)</f>
        <v>0</v>
      </c>
      <c r="W9" s="126">
        <f>IF(V9&gt;10000000,10000000,V9)</f>
        <v>0</v>
      </c>
      <c r="Z9" s="70">
        <f t="shared" si="0"/>
        <v>2</v>
      </c>
      <c r="AA9" s="70">
        <f t="shared" si="1"/>
        <v>2</v>
      </c>
      <c r="AB9" s="70" t="str">
        <f t="shared" si="7"/>
        <v/>
      </c>
      <c r="AG9"/>
      <c r="AH9" s="43"/>
    </row>
    <row r="10" spans="1:34" ht="45" customHeight="1" x14ac:dyDescent="0.2">
      <c r="A10" s="207">
        <v>5</v>
      </c>
      <c r="B10" s="208"/>
      <c r="C10" s="39"/>
      <c r="D10" s="40"/>
      <c r="E10" s="99"/>
      <c r="F10" s="102" t="str">
        <f t="shared" si="2"/>
        <v/>
      </c>
      <c r="G10" s="195"/>
      <c r="H10" s="195"/>
      <c r="I10" s="195"/>
      <c r="J10" s="195"/>
      <c r="K10" s="195"/>
      <c r="L10" s="104"/>
      <c r="M10" s="40"/>
      <c r="N10" s="41"/>
      <c r="O10" s="42"/>
      <c r="P10" s="42"/>
      <c r="Q10" s="42"/>
      <c r="R10" s="184" t="str">
        <f t="shared" si="3"/>
        <v/>
      </c>
      <c r="S10" s="185" t="str">
        <f t="shared" si="4"/>
        <v/>
      </c>
      <c r="T10" s="186" t="str">
        <f>IF(OR(F10=$F$6,F10=$F$7,F10=$F$8,F10=$F$9),"",SUMIF($F$6:$F$30,F10,$S$6:$S$30))</f>
        <v/>
      </c>
      <c r="U10" s="191"/>
      <c r="V10" s="117">
        <f t="shared" ref="V10:V30" si="8">SUM(T10,U10)</f>
        <v>0</v>
      </c>
      <c r="W10" s="126">
        <f t="shared" ref="W10:W30" si="9">IF(V10&gt;10000000,10000000,V10)</f>
        <v>0</v>
      </c>
      <c r="Z10" s="70">
        <f t="shared" si="0"/>
        <v>2</v>
      </c>
      <c r="AA10" s="70">
        <f t="shared" si="1"/>
        <v>2</v>
      </c>
      <c r="AB10" s="70" t="str">
        <f t="shared" si="7"/>
        <v/>
      </c>
      <c r="AG10"/>
      <c r="AH10" s="43"/>
    </row>
    <row r="11" spans="1:34" ht="45" customHeight="1" x14ac:dyDescent="0.2">
      <c r="A11" s="207">
        <v>6</v>
      </c>
      <c r="B11" s="208"/>
      <c r="C11" s="39"/>
      <c r="D11" s="40"/>
      <c r="E11" s="99"/>
      <c r="F11" s="102" t="str">
        <f t="shared" si="2"/>
        <v/>
      </c>
      <c r="G11" s="195"/>
      <c r="H11" s="195"/>
      <c r="I11" s="195"/>
      <c r="J11" s="195"/>
      <c r="K11" s="195"/>
      <c r="L11" s="105"/>
      <c r="M11" s="40"/>
      <c r="N11" s="41"/>
      <c r="O11" s="42"/>
      <c r="P11" s="42"/>
      <c r="Q11" s="42"/>
      <c r="R11" s="184" t="str">
        <f t="shared" si="3"/>
        <v/>
      </c>
      <c r="S11" s="185" t="str">
        <f t="shared" si="4"/>
        <v/>
      </c>
      <c r="T11" s="186" t="str">
        <f>IF(OR(F11=$F$6,F11=$F$7,F11=$F$8,F11=$F$9,F11=$F$10),"",SUMIF($F$6:$F$30,F11,$S$6:$S$30))</f>
        <v/>
      </c>
      <c r="U11" s="191"/>
      <c r="V11" s="117">
        <f t="shared" si="8"/>
        <v>0</v>
      </c>
      <c r="W11" s="126">
        <f t="shared" si="9"/>
        <v>0</v>
      </c>
      <c r="Z11" s="70">
        <f t="shared" si="0"/>
        <v>2</v>
      </c>
      <c r="AA11" s="70">
        <f t="shared" si="1"/>
        <v>2</v>
      </c>
      <c r="AB11" s="70" t="str">
        <f t="shared" si="7"/>
        <v/>
      </c>
      <c r="AH11" s="43"/>
    </row>
    <row r="12" spans="1:34" ht="45" customHeight="1" x14ac:dyDescent="0.2">
      <c r="A12" s="207">
        <v>7</v>
      </c>
      <c r="B12" s="208"/>
      <c r="C12" s="39"/>
      <c r="D12" s="40"/>
      <c r="E12" s="99"/>
      <c r="F12" s="102" t="str">
        <f t="shared" si="2"/>
        <v/>
      </c>
      <c r="G12" s="195"/>
      <c r="H12" s="195"/>
      <c r="I12" s="195"/>
      <c r="J12" s="195"/>
      <c r="K12" s="195"/>
      <c r="L12" s="104"/>
      <c r="M12" s="40"/>
      <c r="N12" s="41"/>
      <c r="O12" s="42"/>
      <c r="P12" s="42"/>
      <c r="Q12" s="42"/>
      <c r="R12" s="184" t="str">
        <f t="shared" si="3"/>
        <v/>
      </c>
      <c r="S12" s="185" t="str">
        <f t="shared" si="4"/>
        <v/>
      </c>
      <c r="T12" s="186" t="str">
        <f>IF(OR(F12=$F$6,F12=$F$7,F12=$F$8,F12=$F$9,F12=$F$10,F12=$F$11),"",SUMIF($F$6:$F$30,F12,$S$6:$S$30))</f>
        <v/>
      </c>
      <c r="U12" s="191"/>
      <c r="V12" s="117">
        <f t="shared" si="8"/>
        <v>0</v>
      </c>
      <c r="W12" s="126">
        <f t="shared" si="9"/>
        <v>0</v>
      </c>
      <c r="Z12" s="70">
        <f t="shared" si="0"/>
        <v>2</v>
      </c>
      <c r="AA12" s="70">
        <f t="shared" si="1"/>
        <v>2</v>
      </c>
      <c r="AB12" s="70" t="str">
        <f t="shared" si="7"/>
        <v/>
      </c>
      <c r="AH12" s="43"/>
    </row>
    <row r="13" spans="1:34" ht="45" customHeight="1" x14ac:dyDescent="0.2">
      <c r="A13" s="207">
        <v>8</v>
      </c>
      <c r="B13" s="208"/>
      <c r="C13" s="39"/>
      <c r="D13" s="40"/>
      <c r="E13" s="99"/>
      <c r="F13" s="102" t="str">
        <f t="shared" si="2"/>
        <v/>
      </c>
      <c r="G13" s="195"/>
      <c r="H13" s="195"/>
      <c r="I13" s="195"/>
      <c r="J13" s="195"/>
      <c r="K13" s="195"/>
      <c r="L13" s="105"/>
      <c r="M13" s="40"/>
      <c r="N13" s="41"/>
      <c r="O13" s="42"/>
      <c r="P13" s="42"/>
      <c r="Q13" s="42"/>
      <c r="R13" s="184" t="str">
        <f t="shared" si="3"/>
        <v/>
      </c>
      <c r="S13" s="185" t="str">
        <f t="shared" si="4"/>
        <v/>
      </c>
      <c r="T13" s="186" t="str">
        <f>IF(OR(F13=$F$6,F13=$F$7,F13=$F$8,F13=$F$9,F13=$F$10,F13=$F$11,F13=$F$12),"",SUMIF($F$6:$F$30,F13,$S$6:$S$30))</f>
        <v/>
      </c>
      <c r="U13" s="191"/>
      <c r="V13" s="117">
        <f t="shared" si="8"/>
        <v>0</v>
      </c>
      <c r="W13" s="126">
        <f t="shared" si="9"/>
        <v>0</v>
      </c>
      <c r="Z13" s="70">
        <f t="shared" si="0"/>
        <v>2</v>
      </c>
      <c r="AA13" s="70">
        <f t="shared" si="1"/>
        <v>2</v>
      </c>
      <c r="AB13" s="70" t="str">
        <f t="shared" si="7"/>
        <v/>
      </c>
    </row>
    <row r="14" spans="1:34" ht="45" customHeight="1" x14ac:dyDescent="0.2">
      <c r="A14" s="207">
        <v>9</v>
      </c>
      <c r="B14" s="208"/>
      <c r="C14" s="39"/>
      <c r="D14" s="40"/>
      <c r="E14" s="99"/>
      <c r="F14" s="102" t="str">
        <f t="shared" si="2"/>
        <v/>
      </c>
      <c r="G14" s="195"/>
      <c r="H14" s="195"/>
      <c r="I14" s="195"/>
      <c r="J14" s="195"/>
      <c r="K14" s="195"/>
      <c r="L14" s="104"/>
      <c r="M14" s="40"/>
      <c r="N14" s="41"/>
      <c r="O14" s="42"/>
      <c r="P14" s="42"/>
      <c r="Q14" s="42"/>
      <c r="R14" s="184" t="str">
        <f t="shared" si="3"/>
        <v/>
      </c>
      <c r="S14" s="185" t="str">
        <f t="shared" si="4"/>
        <v/>
      </c>
      <c r="T14" s="186" t="str">
        <f>IF(OR(F14=$F$6,F14=$F$7,F14=$F$8,F14=$F$9,F14=$F$10,F14=$F$11,F14=$F$12,F14=$F$13),"",SUMIF($F$6:$F$30,F14,$S$6:$S$30))</f>
        <v/>
      </c>
      <c r="U14" s="191"/>
      <c r="V14" s="117">
        <f t="shared" si="8"/>
        <v>0</v>
      </c>
      <c r="W14" s="126">
        <f t="shared" si="9"/>
        <v>0</v>
      </c>
      <c r="Z14" s="70">
        <f t="shared" si="0"/>
        <v>2</v>
      </c>
      <c r="AA14" s="70">
        <f t="shared" si="1"/>
        <v>2</v>
      </c>
      <c r="AB14" s="70" t="str">
        <f t="shared" si="7"/>
        <v/>
      </c>
    </row>
    <row r="15" spans="1:34" ht="45" customHeight="1" x14ac:dyDescent="0.2">
      <c r="A15" s="207">
        <v>10</v>
      </c>
      <c r="B15" s="208"/>
      <c r="C15" s="39"/>
      <c r="D15" s="40"/>
      <c r="E15" s="99"/>
      <c r="F15" s="102" t="str">
        <f t="shared" si="2"/>
        <v/>
      </c>
      <c r="G15" s="195"/>
      <c r="H15" s="195"/>
      <c r="I15" s="195"/>
      <c r="J15" s="195"/>
      <c r="K15" s="195"/>
      <c r="L15" s="105"/>
      <c r="M15" s="40"/>
      <c r="N15" s="41"/>
      <c r="O15" s="42"/>
      <c r="P15" s="42"/>
      <c r="Q15" s="42"/>
      <c r="R15" s="184" t="str">
        <f t="shared" si="3"/>
        <v/>
      </c>
      <c r="S15" s="185" t="str">
        <f t="shared" si="4"/>
        <v/>
      </c>
      <c r="T15" s="186" t="str">
        <f>IF(OR(F15=$F$6,F15=$F$7,F15=$F$8,F15=$F$9,F15=$F$10,F15=$F$11,F15=$F$12,F15=$F$13,F15=$F$14),"",SUMIF($F$6:$F$30,F15,$S$6:$S$30))</f>
        <v/>
      </c>
      <c r="U15" s="191"/>
      <c r="V15" s="117">
        <f t="shared" si="8"/>
        <v>0</v>
      </c>
      <c r="W15" s="126">
        <f t="shared" si="9"/>
        <v>0</v>
      </c>
      <c r="Z15" s="70">
        <f t="shared" si="0"/>
        <v>2</v>
      </c>
      <c r="AA15" s="70">
        <f t="shared" si="1"/>
        <v>2</v>
      </c>
      <c r="AB15" s="70" t="str">
        <f t="shared" si="7"/>
        <v/>
      </c>
    </row>
    <row r="16" spans="1:34" ht="45" customHeight="1" x14ac:dyDescent="0.2">
      <c r="A16" s="207">
        <v>11</v>
      </c>
      <c r="B16" s="208"/>
      <c r="C16" s="39"/>
      <c r="D16" s="40"/>
      <c r="E16" s="99"/>
      <c r="F16" s="102" t="str">
        <f t="shared" si="2"/>
        <v/>
      </c>
      <c r="G16" s="195"/>
      <c r="H16" s="195"/>
      <c r="I16" s="195"/>
      <c r="J16" s="195"/>
      <c r="K16" s="195"/>
      <c r="L16" s="104"/>
      <c r="M16" s="40"/>
      <c r="N16" s="41"/>
      <c r="O16" s="42"/>
      <c r="P16" s="42"/>
      <c r="Q16" s="42"/>
      <c r="R16" s="184" t="str">
        <f t="shared" si="3"/>
        <v/>
      </c>
      <c r="S16" s="185" t="str">
        <f t="shared" si="4"/>
        <v/>
      </c>
      <c r="T16" s="186" t="str">
        <f>IF(OR(F16=$F$6,F16=$F$7,F16=$F$8,F16=$F$9,F16=$F$10,F16=$F$11,F16=$F$12,F16=$F$13,F16=$F$14,F16=$F$15),"",SUMIF($F$6:$F$30,F16,$S$6:$S$30))</f>
        <v/>
      </c>
      <c r="U16" s="191"/>
      <c r="V16" s="117">
        <f t="shared" si="8"/>
        <v>0</v>
      </c>
      <c r="W16" s="126">
        <f t="shared" si="9"/>
        <v>0</v>
      </c>
      <c r="Z16" s="70">
        <f t="shared" si="0"/>
        <v>2</v>
      </c>
      <c r="AA16" s="70">
        <f t="shared" si="1"/>
        <v>2</v>
      </c>
      <c r="AB16" s="70" t="str">
        <f t="shared" si="7"/>
        <v/>
      </c>
    </row>
    <row r="17" spans="1:28" ht="45" customHeight="1" x14ac:dyDescent="0.2">
      <c r="A17" s="207">
        <v>12</v>
      </c>
      <c r="B17" s="208"/>
      <c r="C17" s="39"/>
      <c r="D17" s="40"/>
      <c r="E17" s="99"/>
      <c r="F17" s="102" t="str">
        <f t="shared" si="2"/>
        <v/>
      </c>
      <c r="G17" s="195"/>
      <c r="H17" s="195"/>
      <c r="I17" s="195"/>
      <c r="J17" s="195"/>
      <c r="K17" s="195"/>
      <c r="L17" s="105"/>
      <c r="M17" s="40"/>
      <c r="N17" s="41"/>
      <c r="O17" s="42"/>
      <c r="P17" s="42"/>
      <c r="Q17" s="42"/>
      <c r="R17" s="184" t="str">
        <f t="shared" si="3"/>
        <v/>
      </c>
      <c r="S17" s="185" t="str">
        <f t="shared" si="4"/>
        <v/>
      </c>
      <c r="T17" s="186" t="str">
        <f>IF(OR(F17=$F$6,F17=$F$7,F17=$F$8,F17=$F$9,F17=$F$10,F17=$F$11,F17=$F$12,F17=$F$13,F17=$F$14,F17=$F$15,F17=$F$16),"",SUMIF($F$6:$F$30,F17,$S$6:$S$30))</f>
        <v/>
      </c>
      <c r="U17" s="191"/>
      <c r="V17" s="117">
        <f t="shared" si="8"/>
        <v>0</v>
      </c>
      <c r="W17" s="126">
        <f t="shared" si="9"/>
        <v>0</v>
      </c>
      <c r="Z17" s="70">
        <f t="shared" si="0"/>
        <v>2</v>
      </c>
      <c r="AA17" s="70">
        <f t="shared" si="1"/>
        <v>2</v>
      </c>
      <c r="AB17" s="70" t="str">
        <f t="shared" si="7"/>
        <v/>
      </c>
    </row>
    <row r="18" spans="1:28" ht="45" customHeight="1" x14ac:dyDescent="0.2">
      <c r="A18" s="207">
        <v>13</v>
      </c>
      <c r="B18" s="208"/>
      <c r="C18" s="39"/>
      <c r="D18" s="40"/>
      <c r="E18" s="99"/>
      <c r="F18" s="102" t="str">
        <f t="shared" si="2"/>
        <v/>
      </c>
      <c r="G18" s="195"/>
      <c r="H18" s="195"/>
      <c r="I18" s="195"/>
      <c r="J18" s="195"/>
      <c r="K18" s="195"/>
      <c r="L18" s="104"/>
      <c r="M18" s="40"/>
      <c r="N18" s="41"/>
      <c r="O18" s="42"/>
      <c r="P18" s="42"/>
      <c r="Q18" s="42"/>
      <c r="R18" s="184" t="str">
        <f t="shared" si="3"/>
        <v/>
      </c>
      <c r="S18" s="185" t="str">
        <f t="shared" si="4"/>
        <v/>
      </c>
      <c r="T18" s="186" t="str">
        <f>IF(OR(F18=$F$6,F18=$F$7,F18=$F$8,F18=$F$9,F18=$F$10,F18=$F$11,F18=$F$12,F18=$F$13,F18=$F$14,F18=$F$15,F18=$F$16,F18=$F$17),"",SUMIF($F$6:$F$30,F18,$S$6:$S$30))</f>
        <v/>
      </c>
      <c r="U18" s="191"/>
      <c r="V18" s="117">
        <f t="shared" si="8"/>
        <v>0</v>
      </c>
      <c r="W18" s="126">
        <f t="shared" si="9"/>
        <v>0</v>
      </c>
      <c r="Z18" s="70">
        <f t="shared" si="0"/>
        <v>2</v>
      </c>
      <c r="AA18" s="70">
        <f t="shared" si="1"/>
        <v>2</v>
      </c>
      <c r="AB18" s="70" t="str">
        <f t="shared" si="7"/>
        <v/>
      </c>
    </row>
    <row r="19" spans="1:28" ht="45" customHeight="1" x14ac:dyDescent="0.2">
      <c r="A19" s="207">
        <v>14</v>
      </c>
      <c r="B19" s="208"/>
      <c r="C19" s="39"/>
      <c r="D19" s="40"/>
      <c r="E19" s="99"/>
      <c r="F19" s="102" t="str">
        <f t="shared" si="2"/>
        <v/>
      </c>
      <c r="G19" s="195"/>
      <c r="H19" s="195"/>
      <c r="I19" s="195"/>
      <c r="J19" s="195"/>
      <c r="K19" s="195"/>
      <c r="L19" s="104"/>
      <c r="M19" s="40"/>
      <c r="N19" s="41"/>
      <c r="O19" s="42"/>
      <c r="P19" s="42"/>
      <c r="Q19" s="42"/>
      <c r="R19" s="184" t="str">
        <f t="shared" si="3"/>
        <v/>
      </c>
      <c r="S19" s="185" t="str">
        <f t="shared" si="4"/>
        <v/>
      </c>
      <c r="T19" s="186" t="str">
        <f>IF(OR(F19=$F$6,F19=$F$7,F19=$F$8,F19=$F$9,F19=$F$10,F19=$F$11,F19=$F$12,F19=$F$13,F19=$F$14,F19=$F$15,F19=$F$16,F19=$F$17,F19=$F$18),"",SUMIF($F$6:$F$30,F19,$S$6:$S$30))</f>
        <v/>
      </c>
      <c r="U19" s="191"/>
      <c r="V19" s="117">
        <f t="shared" si="8"/>
        <v>0</v>
      </c>
      <c r="W19" s="126">
        <f t="shared" si="9"/>
        <v>0</v>
      </c>
      <c r="Z19" s="70">
        <f t="shared" si="0"/>
        <v>2</v>
      </c>
      <c r="AA19" s="70">
        <f t="shared" si="1"/>
        <v>2</v>
      </c>
      <c r="AB19" s="70" t="str">
        <f t="shared" si="7"/>
        <v/>
      </c>
    </row>
    <row r="20" spans="1:28" ht="45" customHeight="1" x14ac:dyDescent="0.2">
      <c r="A20" s="207">
        <v>15</v>
      </c>
      <c r="B20" s="208"/>
      <c r="C20" s="39"/>
      <c r="D20" s="40"/>
      <c r="E20" s="99"/>
      <c r="F20" s="102" t="str">
        <f t="shared" si="2"/>
        <v/>
      </c>
      <c r="G20" s="195"/>
      <c r="H20" s="195"/>
      <c r="I20" s="195"/>
      <c r="J20" s="195"/>
      <c r="K20" s="195"/>
      <c r="L20" s="104"/>
      <c r="M20" s="40"/>
      <c r="N20" s="41"/>
      <c r="O20" s="42"/>
      <c r="P20" s="42"/>
      <c r="Q20" s="42"/>
      <c r="R20" s="184" t="str">
        <f t="shared" si="3"/>
        <v/>
      </c>
      <c r="S20" s="185" t="str">
        <f t="shared" si="4"/>
        <v/>
      </c>
      <c r="T20" s="186" t="str">
        <f>IF(OR(F20=$F$6,F20=$F$7,F20=$F$8,F20=$F$9,F20=$F$10,F20=$F$11,F20=$F$12,F20=$F$13,F20=$F$14,F20=$F$15,F20=$F$16,F20=$F$17,F20=$F$18,F20=$F$19),"",SUMIF($F$6:$F$30,F20,$S$6:$S$30))</f>
        <v/>
      </c>
      <c r="U20" s="191"/>
      <c r="V20" s="117">
        <f t="shared" si="8"/>
        <v>0</v>
      </c>
      <c r="W20" s="126">
        <f t="shared" si="9"/>
        <v>0</v>
      </c>
      <c r="Z20" s="70">
        <f t="shared" si="0"/>
        <v>2</v>
      </c>
      <c r="AA20" s="70">
        <f t="shared" si="1"/>
        <v>2</v>
      </c>
      <c r="AB20" s="70" t="str">
        <f t="shared" si="7"/>
        <v/>
      </c>
    </row>
    <row r="21" spans="1:28" ht="45" customHeight="1" x14ac:dyDescent="0.2">
      <c r="A21" s="207">
        <v>16</v>
      </c>
      <c r="B21" s="208"/>
      <c r="C21" s="39"/>
      <c r="D21" s="40"/>
      <c r="E21" s="99"/>
      <c r="F21" s="102" t="str">
        <f t="shared" si="2"/>
        <v/>
      </c>
      <c r="G21" s="195"/>
      <c r="H21" s="195"/>
      <c r="I21" s="195"/>
      <c r="J21" s="195"/>
      <c r="K21" s="195"/>
      <c r="L21" s="104"/>
      <c r="M21" s="40"/>
      <c r="N21" s="41"/>
      <c r="O21" s="42"/>
      <c r="P21" s="42"/>
      <c r="Q21" s="42"/>
      <c r="R21" s="184" t="str">
        <f t="shared" si="3"/>
        <v/>
      </c>
      <c r="S21" s="185" t="str">
        <f t="shared" si="4"/>
        <v/>
      </c>
      <c r="T21" s="186" t="str">
        <f>IF(OR(F21=$F$6,F21=$F$7,F21=$F$8,F21=$F$9,F21=$F$10,F21=$F$11,F21=$F$12,F21=$F$13,F21=$F$14,F21=$F$15,F21=$F$16,F21=$F$17,F21=$F$18,F21=$F$19,F21=$F$20),"",SUMIF($F$6:$F$30,F21,$S$6:$S$30))</f>
        <v/>
      </c>
      <c r="U21" s="191"/>
      <c r="V21" s="117">
        <f t="shared" si="8"/>
        <v>0</v>
      </c>
      <c r="W21" s="126">
        <f t="shared" si="9"/>
        <v>0</v>
      </c>
      <c r="Z21" s="70">
        <f t="shared" si="0"/>
        <v>2</v>
      </c>
      <c r="AA21" s="70">
        <f t="shared" si="1"/>
        <v>2</v>
      </c>
      <c r="AB21" s="70" t="str">
        <f t="shared" si="7"/>
        <v/>
      </c>
    </row>
    <row r="22" spans="1:28" ht="45" customHeight="1" x14ac:dyDescent="0.2">
      <c r="A22" s="207">
        <v>17</v>
      </c>
      <c r="B22" s="208"/>
      <c r="C22" s="39"/>
      <c r="D22" s="40"/>
      <c r="E22" s="99"/>
      <c r="F22" s="102" t="str">
        <f t="shared" si="2"/>
        <v/>
      </c>
      <c r="G22" s="195"/>
      <c r="H22" s="195"/>
      <c r="I22" s="195"/>
      <c r="J22" s="195"/>
      <c r="K22" s="195"/>
      <c r="L22" s="104"/>
      <c r="M22" s="40"/>
      <c r="N22" s="41"/>
      <c r="O22" s="42"/>
      <c r="P22" s="42"/>
      <c r="Q22" s="42"/>
      <c r="R22" s="184" t="str">
        <f t="shared" si="3"/>
        <v/>
      </c>
      <c r="S22" s="185" t="str">
        <f t="shared" si="4"/>
        <v/>
      </c>
      <c r="T22" s="186" t="str">
        <f>IF(OR(F22=$F$6,F22=$F$7,F22=$F$8,F22=$F$9,F22=$F$10,F22=$F$11,F22=$F$12,F22=$F$13,F22=$F$14,F22=$F$15,F22=$F$16,F22=$F$17,F22=$F$18,F22=$F$19,F22=$F$20,F22=$F$21),"",SUMIF($F$6:$F$30,F22,$S$6:$S$30))</f>
        <v/>
      </c>
      <c r="U22" s="191"/>
      <c r="V22" s="117">
        <f t="shared" si="8"/>
        <v>0</v>
      </c>
      <c r="W22" s="126">
        <f t="shared" si="9"/>
        <v>0</v>
      </c>
      <c r="Z22" s="70">
        <f t="shared" si="0"/>
        <v>2</v>
      </c>
      <c r="AA22" s="70">
        <f t="shared" si="1"/>
        <v>2</v>
      </c>
      <c r="AB22" s="70" t="str">
        <f t="shared" si="7"/>
        <v/>
      </c>
    </row>
    <row r="23" spans="1:28" ht="45" customHeight="1" x14ac:dyDescent="0.2">
      <c r="A23" s="207">
        <v>18</v>
      </c>
      <c r="B23" s="208"/>
      <c r="C23" s="39"/>
      <c r="D23" s="40"/>
      <c r="E23" s="99"/>
      <c r="F23" s="102" t="str">
        <f t="shared" si="2"/>
        <v/>
      </c>
      <c r="G23" s="195"/>
      <c r="H23" s="195"/>
      <c r="I23" s="195"/>
      <c r="J23" s="195"/>
      <c r="K23" s="195"/>
      <c r="L23" s="104"/>
      <c r="M23" s="40"/>
      <c r="N23" s="41"/>
      <c r="O23" s="42"/>
      <c r="P23" s="42"/>
      <c r="Q23" s="42"/>
      <c r="R23" s="184" t="str">
        <f t="shared" si="3"/>
        <v/>
      </c>
      <c r="S23" s="185" t="str">
        <f t="shared" si="4"/>
        <v/>
      </c>
      <c r="T23" s="186" t="str">
        <f>IF(OR(F23=$F$6,F23=$F$7,F23=$F$8,F23=$F$9,F23=$F$10,F23=$F$11,F23=$F$12,F23=$F$13,F23=$F$14,F23=$F$15,F23=$F$16,F23=$F$17,F23=$F$18,F23=$F$19,F23=$F$20,F23=$F$21,F23=$F$22),"",SUMIF($F$6:$F$30,F23,$S$6:$S$30))</f>
        <v/>
      </c>
      <c r="U23" s="191"/>
      <c r="V23" s="117">
        <f t="shared" si="8"/>
        <v>0</v>
      </c>
      <c r="W23" s="126">
        <f t="shared" si="9"/>
        <v>0</v>
      </c>
      <c r="Z23" s="70">
        <f t="shared" si="0"/>
        <v>2</v>
      </c>
      <c r="AA23" s="70">
        <f t="shared" si="1"/>
        <v>2</v>
      </c>
      <c r="AB23" s="70" t="str">
        <f t="shared" si="7"/>
        <v/>
      </c>
    </row>
    <row r="24" spans="1:28" ht="45" customHeight="1" x14ac:dyDescent="0.2">
      <c r="A24" s="207">
        <v>19</v>
      </c>
      <c r="B24" s="208"/>
      <c r="C24" s="39"/>
      <c r="D24" s="40"/>
      <c r="E24" s="99"/>
      <c r="F24" s="102" t="str">
        <f t="shared" si="2"/>
        <v/>
      </c>
      <c r="G24" s="195"/>
      <c r="H24" s="195"/>
      <c r="I24" s="195"/>
      <c r="J24" s="195"/>
      <c r="K24" s="195"/>
      <c r="L24" s="104"/>
      <c r="M24" s="40"/>
      <c r="N24" s="41"/>
      <c r="O24" s="42"/>
      <c r="P24" s="42"/>
      <c r="Q24" s="42"/>
      <c r="R24" s="184" t="str">
        <f t="shared" si="3"/>
        <v/>
      </c>
      <c r="S24" s="185" t="str">
        <f t="shared" si="4"/>
        <v/>
      </c>
      <c r="T24" s="186" t="str">
        <f>IF(OR(F24=$F$6,F24=$F$7,F24=$F$8,F24=$F$9,F24=$F$10,F24=$F$11,F24=$F$12,F24=$F$13,F24=$F$14,F24=$F$15,F24=$F$16,F24=$F$17,F24=$F$18,F24=$F$19,F24=$F$20,F24=$F$21,F24=$F$22,F24=$F$23),"",SUMIF($F$6:$F$30,F24,$S$6:$S$30))</f>
        <v/>
      </c>
      <c r="U24" s="191"/>
      <c r="V24" s="117">
        <f t="shared" si="8"/>
        <v>0</v>
      </c>
      <c r="W24" s="126">
        <f t="shared" si="9"/>
        <v>0</v>
      </c>
      <c r="Z24" s="70">
        <f t="shared" si="0"/>
        <v>2</v>
      </c>
      <c r="AA24" s="70">
        <f t="shared" si="1"/>
        <v>2</v>
      </c>
      <c r="AB24" s="70" t="str">
        <f t="shared" si="7"/>
        <v/>
      </c>
    </row>
    <row r="25" spans="1:28" ht="45" customHeight="1" x14ac:dyDescent="0.2">
      <c r="A25" s="207">
        <v>20</v>
      </c>
      <c r="B25" s="208"/>
      <c r="C25" s="39"/>
      <c r="D25" s="40"/>
      <c r="E25" s="99"/>
      <c r="F25" s="102" t="str">
        <f t="shared" si="2"/>
        <v/>
      </c>
      <c r="G25" s="195"/>
      <c r="H25" s="195"/>
      <c r="I25" s="195"/>
      <c r="J25" s="195"/>
      <c r="K25" s="195"/>
      <c r="L25" s="104"/>
      <c r="M25" s="40"/>
      <c r="N25" s="41"/>
      <c r="O25" s="42"/>
      <c r="P25" s="42"/>
      <c r="Q25" s="42"/>
      <c r="R25" s="184" t="str">
        <f t="shared" si="3"/>
        <v/>
      </c>
      <c r="S25" s="185" t="str">
        <f t="shared" si="4"/>
        <v/>
      </c>
      <c r="T25" s="186" t="str">
        <f>IF(OR(F25=$F$6,F25=$F$7,F25=$F$8,F25=$F$9,F25=$F$10,F25=$F$11,F25=$F$12,F25=$F$13,F25=$F$14,F25=$F$15,F25=$F$16,F25=$F$17,F25=$F$18,F25=$F$19,F25=$F$20,F25=$F$21,F25=$F$22,F25=$F$23,F25=$F$24),"",SUMIF($F$6:$F$30,F25,$S$6:$S$30))</f>
        <v/>
      </c>
      <c r="U25" s="191"/>
      <c r="V25" s="117">
        <f t="shared" si="8"/>
        <v>0</v>
      </c>
      <c r="W25" s="126">
        <f t="shared" si="9"/>
        <v>0</v>
      </c>
      <c r="Z25" s="70">
        <f t="shared" si="0"/>
        <v>2</v>
      </c>
      <c r="AA25" s="70">
        <f t="shared" si="1"/>
        <v>2</v>
      </c>
      <c r="AB25" s="70" t="str">
        <f t="shared" si="7"/>
        <v/>
      </c>
    </row>
    <row r="26" spans="1:28" ht="45" customHeight="1" x14ac:dyDescent="0.2">
      <c r="A26" s="207">
        <v>21</v>
      </c>
      <c r="B26" s="208"/>
      <c r="C26" s="39"/>
      <c r="D26" s="40"/>
      <c r="E26" s="99"/>
      <c r="F26" s="102" t="str">
        <f t="shared" si="2"/>
        <v/>
      </c>
      <c r="G26" s="195"/>
      <c r="H26" s="195"/>
      <c r="I26" s="195"/>
      <c r="J26" s="195"/>
      <c r="K26" s="195"/>
      <c r="L26" s="104"/>
      <c r="M26" s="40"/>
      <c r="N26" s="41"/>
      <c r="O26" s="42"/>
      <c r="P26" s="42"/>
      <c r="Q26" s="42"/>
      <c r="R26" s="184" t="str">
        <f t="shared" si="3"/>
        <v/>
      </c>
      <c r="S26" s="185" t="str">
        <f t="shared" si="4"/>
        <v/>
      </c>
      <c r="T26" s="186" t="str">
        <f>IF(OR(F26=$F$6,F26=$F$7,F26=$F$8,F26=$F$9,F26=$F$10,F26=$F$11,F26=$F$12,F26=$F$13,F26=$F$14,F26=$F$15,F26=$F$16,F26=$F$17,F26=$F$18,F26=$F$19,F26=$F$20,F26=$F$21,F26=$F$22,F26=$F$23,F26=$F$24,F26=$F$25),"",SUMIF($F$6:$F$30,F26,$S$6:$S$30))</f>
        <v/>
      </c>
      <c r="U26" s="191"/>
      <c r="V26" s="117">
        <f t="shared" si="8"/>
        <v>0</v>
      </c>
      <c r="W26" s="126">
        <f t="shared" si="9"/>
        <v>0</v>
      </c>
      <c r="Z26" s="70">
        <f t="shared" si="0"/>
        <v>2</v>
      </c>
      <c r="AA26" s="70">
        <f t="shared" si="1"/>
        <v>2</v>
      </c>
      <c r="AB26" s="70" t="str">
        <f t="shared" si="7"/>
        <v/>
      </c>
    </row>
    <row r="27" spans="1:28" ht="45" customHeight="1" x14ac:dyDescent="0.2">
      <c r="A27" s="207">
        <v>22</v>
      </c>
      <c r="B27" s="208"/>
      <c r="C27" s="39"/>
      <c r="D27" s="40"/>
      <c r="E27" s="99"/>
      <c r="F27" s="102" t="str">
        <f t="shared" si="2"/>
        <v/>
      </c>
      <c r="G27" s="195"/>
      <c r="H27" s="195"/>
      <c r="I27" s="195"/>
      <c r="J27" s="195"/>
      <c r="K27" s="195"/>
      <c r="L27" s="104"/>
      <c r="M27" s="40"/>
      <c r="N27" s="41"/>
      <c r="O27" s="42"/>
      <c r="P27" s="42"/>
      <c r="Q27" s="42"/>
      <c r="R27" s="184" t="str">
        <f t="shared" si="3"/>
        <v/>
      </c>
      <c r="S27" s="185" t="str">
        <f t="shared" si="4"/>
        <v/>
      </c>
      <c r="T27" s="186" t="str">
        <f>IF(OR(F27=$F$6,F27=$F$7,F27=$F$8,F27=$F$9,F27=$F$10,F27=$F$11,F27=$F$12,F27=$F$13,F27=$F$14,F27=$F$15,F27=$F$16,F27=$F$17,F27=$F$18,F27=$F$19,F27=$F$20,F27=$F$21,F27=$F$22,F27=$F$23,F27=$F$24,F27=$F$25,F27=$F$26),"",SUMIF($F$6:$F$30,F27,$S$6:$S$30))</f>
        <v/>
      </c>
      <c r="U27" s="191"/>
      <c r="V27" s="117">
        <f t="shared" si="8"/>
        <v>0</v>
      </c>
      <c r="W27" s="126">
        <f t="shared" si="9"/>
        <v>0</v>
      </c>
      <c r="Z27" s="70">
        <f t="shared" si="0"/>
        <v>2</v>
      </c>
      <c r="AA27" s="70">
        <f t="shared" si="1"/>
        <v>2</v>
      </c>
      <c r="AB27" s="70" t="str">
        <f t="shared" si="7"/>
        <v/>
      </c>
    </row>
    <row r="28" spans="1:28" ht="45" customHeight="1" x14ac:dyDescent="0.2">
      <c r="A28" s="207">
        <v>23</v>
      </c>
      <c r="B28" s="208"/>
      <c r="C28" s="39"/>
      <c r="D28" s="40"/>
      <c r="E28" s="99"/>
      <c r="F28" s="102" t="str">
        <f t="shared" si="2"/>
        <v/>
      </c>
      <c r="G28" s="195"/>
      <c r="H28" s="195"/>
      <c r="I28" s="195"/>
      <c r="J28" s="195"/>
      <c r="K28" s="195"/>
      <c r="L28" s="104"/>
      <c r="M28" s="40"/>
      <c r="N28" s="41"/>
      <c r="O28" s="42"/>
      <c r="P28" s="42"/>
      <c r="Q28" s="42"/>
      <c r="R28" s="184" t="str">
        <f t="shared" si="3"/>
        <v/>
      </c>
      <c r="S28" s="185" t="str">
        <f t="shared" si="4"/>
        <v/>
      </c>
      <c r="T28" s="186" t="str">
        <f>IF(OR(F28=$F$6,F28=$F$7,F28=$F$8,F28=$F$9,F28=$F$10,F28=$F$11,F28=$F$12,F28=$F$13,F28=$F$14,F28=$F$15,F28=$F$16,F28=$F$17,F28=$F$18,F28=$F$19,F28=$F$20,F28=$F$21,F28=$F$22,F28=$F$23,F28=$F$24,F28=$F$25,F28=$F$26,F28=$F$27),"",SUMIF($F$6:$F$30,F28,$S$6:$S$30))</f>
        <v/>
      </c>
      <c r="U28" s="191"/>
      <c r="V28" s="117">
        <f t="shared" si="8"/>
        <v>0</v>
      </c>
      <c r="W28" s="126">
        <f t="shared" si="9"/>
        <v>0</v>
      </c>
      <c r="Z28" s="70">
        <f t="shared" si="0"/>
        <v>2</v>
      </c>
      <c r="AA28" s="70">
        <f t="shared" si="1"/>
        <v>2</v>
      </c>
      <c r="AB28" s="70" t="str">
        <f t="shared" si="7"/>
        <v/>
      </c>
    </row>
    <row r="29" spans="1:28" ht="45" customHeight="1" x14ac:dyDescent="0.2">
      <c r="A29" s="207">
        <v>24</v>
      </c>
      <c r="B29" s="208"/>
      <c r="C29" s="39"/>
      <c r="D29" s="40"/>
      <c r="E29" s="99"/>
      <c r="F29" s="102" t="str">
        <f t="shared" si="2"/>
        <v/>
      </c>
      <c r="G29" s="195"/>
      <c r="H29" s="195"/>
      <c r="I29" s="195"/>
      <c r="J29" s="195"/>
      <c r="K29" s="195"/>
      <c r="L29" s="104"/>
      <c r="M29" s="40"/>
      <c r="N29" s="41"/>
      <c r="O29" s="42"/>
      <c r="P29" s="42"/>
      <c r="Q29" s="42"/>
      <c r="R29" s="184" t="str">
        <f t="shared" si="3"/>
        <v/>
      </c>
      <c r="S29" s="185" t="str">
        <f t="shared" si="4"/>
        <v/>
      </c>
      <c r="T29" s="186" t="str">
        <f>IF(OR(F29=$F$6,F29=$F$7,F29=$F$8,F29=$F$9,F29=$F$10,F29=$F$11,F29=$F$12,F29=$F$13,F29=$F$14,F29=$F$15,F29=$F$16,F29=$F$17,F29=$F$18,F29=$F$19,F29=$F$20,F29=$F$21,F29=$F$22,F29=$F$23,F29=$F$24,F29=$F$25,F29=$F$26,F29=$F$27,F29=$F$28),"",SUMIF($F$6:$F$30,F29,$S$6:$S$30))</f>
        <v/>
      </c>
      <c r="U29" s="191"/>
      <c r="V29" s="117">
        <f t="shared" si="8"/>
        <v>0</v>
      </c>
      <c r="W29" s="126">
        <f t="shared" si="9"/>
        <v>0</v>
      </c>
      <c r="Z29" s="70">
        <f t="shared" si="0"/>
        <v>2</v>
      </c>
      <c r="AA29" s="70">
        <f t="shared" si="1"/>
        <v>2</v>
      </c>
      <c r="AB29" s="70" t="str">
        <f t="shared" si="7"/>
        <v/>
      </c>
    </row>
    <row r="30" spans="1:28" ht="45" customHeight="1" x14ac:dyDescent="0.2">
      <c r="A30" s="207">
        <v>25</v>
      </c>
      <c r="B30" s="208"/>
      <c r="C30" s="39"/>
      <c r="D30" s="40"/>
      <c r="E30" s="99"/>
      <c r="F30" s="102" t="str">
        <f t="shared" si="2"/>
        <v/>
      </c>
      <c r="G30" s="195"/>
      <c r="H30" s="195"/>
      <c r="I30" s="195"/>
      <c r="J30" s="195"/>
      <c r="K30" s="195"/>
      <c r="L30" s="105"/>
      <c r="M30" s="40"/>
      <c r="N30" s="41"/>
      <c r="O30" s="42"/>
      <c r="P30" s="42"/>
      <c r="Q30" s="42"/>
      <c r="R30" s="184" t="str">
        <f t="shared" si="3"/>
        <v/>
      </c>
      <c r="S30" s="185" t="str">
        <f t="shared" si="4"/>
        <v/>
      </c>
      <c r="T30" s="186" t="str">
        <f>IF(OR(F30=$F$6,F30=$F$7,F30=$F$8,F30=$F$9,F30=$F$10,F30=$F$11,F30=$F$12,F30=$F$13,F30=$F$14,F30=$F$15,F30=$F$16,F30=$F$17,F30=$F$18,F30=$F$19,F30=$F$20,F30=$F$21,F30=$F$22,F30=$F$23,F30=$F$24,F30=$F$25,F30=$F$26,F30=$F$27,F30=$F$28,F30=$F$29),"",SUMIF($F$6:$F$30,F30,$S$6:$S$30))</f>
        <v/>
      </c>
      <c r="U30" s="191"/>
      <c r="V30" s="117">
        <f t="shared" si="8"/>
        <v>0</v>
      </c>
      <c r="W30" s="126">
        <f t="shared" si="9"/>
        <v>0</v>
      </c>
      <c r="Z30" s="70">
        <f t="shared" si="0"/>
        <v>2</v>
      </c>
      <c r="AA30" s="70">
        <f t="shared" si="1"/>
        <v>2</v>
      </c>
      <c r="AB30" s="70" t="str">
        <f t="shared" si="7"/>
        <v/>
      </c>
    </row>
    <row r="31" spans="1:28" ht="45" customHeight="1" thickBot="1" x14ac:dyDescent="0.25">
      <c r="A31" s="203" t="s">
        <v>16</v>
      </c>
      <c r="B31" s="204"/>
      <c r="C31" s="100"/>
      <c r="D31" s="100"/>
      <c r="E31" s="101"/>
      <c r="F31" s="103"/>
      <c r="G31" s="196"/>
      <c r="H31" s="196"/>
      <c r="I31" s="196"/>
      <c r="J31" s="196"/>
      <c r="K31" s="196"/>
      <c r="L31" s="106"/>
      <c r="M31" s="100"/>
      <c r="N31" s="107"/>
      <c r="O31" s="108"/>
      <c r="P31" s="108"/>
      <c r="Q31" s="108"/>
      <c r="R31" s="187"/>
      <c r="S31" s="188">
        <f>SUM(S6:S30)</f>
        <v>0</v>
      </c>
      <c r="T31" s="189">
        <f>SUM(T6:T30)</f>
        <v>0</v>
      </c>
      <c r="U31" s="58">
        <f>SUM(U6:U30)</f>
        <v>0</v>
      </c>
      <c r="V31" s="118">
        <f>SUM(V6:V30)</f>
        <v>0</v>
      </c>
      <c r="W31" s="120">
        <f>SUM(W6:W30)</f>
        <v>0</v>
      </c>
    </row>
    <row r="32" spans="1:28" ht="45" customHeight="1" thickBot="1" x14ac:dyDescent="0.25">
      <c r="A32" s="44"/>
      <c r="B32" s="44"/>
      <c r="C32" s="45"/>
      <c r="D32" s="45"/>
      <c r="E32" s="45"/>
      <c r="F32" s="45"/>
      <c r="G32" s="45"/>
      <c r="H32" s="45"/>
      <c r="I32" s="45"/>
      <c r="J32" s="45"/>
      <c r="K32" s="45"/>
      <c r="L32" s="44"/>
      <c r="M32" s="45"/>
      <c r="N32" s="46"/>
      <c r="O32" s="46"/>
      <c r="P32" s="46"/>
      <c r="Q32" s="46"/>
      <c r="R32" s="46"/>
      <c r="S32" s="46"/>
      <c r="T32" s="46"/>
      <c r="U32" s="46"/>
    </row>
    <row r="33" spans="1:23" ht="45" customHeight="1" x14ac:dyDescent="0.2">
      <c r="A33" s="44"/>
      <c r="B33" s="44"/>
      <c r="C33" s="45"/>
      <c r="D33" s="45"/>
      <c r="E33" s="45"/>
      <c r="F33" s="45"/>
      <c r="G33" s="45"/>
      <c r="H33" s="45"/>
      <c r="I33" s="45"/>
      <c r="J33" s="45"/>
      <c r="K33" s="45"/>
      <c r="L33" s="44"/>
      <c r="M33" s="45"/>
      <c r="N33" s="46"/>
      <c r="O33" s="46"/>
      <c r="P33" s="46"/>
      <c r="Q33" s="46"/>
      <c r="R33" s="46"/>
      <c r="S33" s="46"/>
      <c r="U33" s="47"/>
      <c r="V33" s="48" t="s">
        <v>157</v>
      </c>
      <c r="W33" s="49">
        <f>W31</f>
        <v>0</v>
      </c>
    </row>
    <row r="34" spans="1:23" ht="58.5" customHeight="1" thickBot="1" x14ac:dyDescent="0.25">
      <c r="A34" s="44"/>
      <c r="B34" s="44"/>
      <c r="C34" s="45"/>
      <c r="D34" s="45"/>
      <c r="E34" s="45"/>
      <c r="F34" s="45"/>
      <c r="G34" s="45"/>
      <c r="H34" s="45"/>
      <c r="I34" s="45"/>
      <c r="J34" s="45"/>
      <c r="K34" s="45"/>
      <c r="L34" s="44"/>
      <c r="M34" s="45"/>
      <c r="N34" s="46"/>
      <c r="O34" s="46"/>
      <c r="P34" s="46"/>
      <c r="Q34" s="46"/>
      <c r="R34" s="46"/>
      <c r="S34" s="46"/>
      <c r="U34" s="47"/>
      <c r="V34" s="50" t="s">
        <v>161</v>
      </c>
      <c r="W34" s="51">
        <f>ROUNDDOWN(W33*3/4,-3)</f>
        <v>0</v>
      </c>
    </row>
    <row r="35" spans="1:23" ht="23.1" customHeight="1" x14ac:dyDescent="0.2">
      <c r="A35" s="52" t="s">
        <v>17</v>
      </c>
      <c r="B35" s="53" t="s">
        <v>18</v>
      </c>
      <c r="C35" s="45"/>
      <c r="D35" s="45"/>
      <c r="E35" s="45"/>
      <c r="F35" s="45"/>
      <c r="G35" s="45"/>
      <c r="H35" s="45"/>
      <c r="I35" s="45"/>
      <c r="J35" s="45"/>
      <c r="K35" s="45"/>
      <c r="L35" s="44"/>
      <c r="M35" s="45"/>
      <c r="N35" s="46"/>
      <c r="O35" s="46"/>
      <c r="P35" s="46"/>
      <c r="Q35" s="46"/>
      <c r="R35" s="46"/>
      <c r="S35" s="46"/>
      <c r="U35" s="47"/>
    </row>
    <row r="36" spans="1:23" ht="23.1" customHeight="1" x14ac:dyDescent="0.2">
      <c r="A36" s="54" t="s">
        <v>19</v>
      </c>
      <c r="B36" s="35" t="s">
        <v>113</v>
      </c>
      <c r="C36" s="55"/>
      <c r="D36" s="55"/>
      <c r="E36" s="55"/>
      <c r="F36" s="55"/>
      <c r="G36" s="55"/>
      <c r="H36" s="55"/>
      <c r="I36" s="55"/>
      <c r="J36" s="55"/>
      <c r="K36" s="55"/>
      <c r="L36" s="34"/>
      <c r="M36" s="34"/>
      <c r="N36" s="34"/>
      <c r="O36" s="34"/>
    </row>
    <row r="37" spans="1:23" ht="23.1" customHeight="1" x14ac:dyDescent="0.2">
      <c r="A37" s="54"/>
      <c r="B37" s="35" t="s">
        <v>114</v>
      </c>
      <c r="C37" s="55"/>
      <c r="D37" s="55"/>
      <c r="E37" s="55"/>
      <c r="F37" s="55"/>
      <c r="G37" s="55"/>
      <c r="H37" s="55"/>
      <c r="I37" s="55"/>
      <c r="J37" s="55"/>
      <c r="K37" s="55"/>
      <c r="L37" s="34"/>
      <c r="M37" s="34"/>
      <c r="N37" s="34"/>
      <c r="O37" s="34"/>
    </row>
    <row r="38" spans="1:23" ht="23.1" customHeight="1" x14ac:dyDescent="0.2">
      <c r="A38" s="54" t="s">
        <v>20</v>
      </c>
      <c r="B38" s="35" t="s">
        <v>21</v>
      </c>
      <c r="C38" s="55"/>
      <c r="D38" s="55"/>
      <c r="E38" s="55"/>
      <c r="F38" s="55"/>
      <c r="G38" s="55"/>
      <c r="H38" s="55"/>
      <c r="I38" s="55"/>
      <c r="J38" s="55"/>
      <c r="K38" s="55"/>
      <c r="L38" s="34"/>
      <c r="M38" s="34"/>
      <c r="N38" s="34"/>
      <c r="O38" s="34"/>
    </row>
    <row r="39" spans="1:23" ht="23.1" customHeight="1" x14ac:dyDescent="0.2">
      <c r="A39" s="54" t="s">
        <v>22</v>
      </c>
      <c r="B39" s="35" t="s">
        <v>115</v>
      </c>
      <c r="C39" s="55"/>
      <c r="D39" s="55"/>
      <c r="E39" s="55"/>
      <c r="F39" s="55"/>
      <c r="G39" s="55"/>
      <c r="H39" s="55"/>
      <c r="I39" s="55"/>
      <c r="J39" s="55"/>
      <c r="K39" s="55"/>
      <c r="L39" s="34"/>
      <c r="M39" s="34"/>
      <c r="N39" s="34"/>
      <c r="O39" s="34"/>
    </row>
    <row r="40" spans="1:23" s="2" customFormat="1" ht="23.1" customHeight="1" x14ac:dyDescent="0.2">
      <c r="A40" s="54" t="s">
        <v>33</v>
      </c>
      <c r="B40" s="35" t="s">
        <v>116</v>
      </c>
      <c r="C40" s="34"/>
      <c r="D40" s="34"/>
      <c r="E40" s="34"/>
      <c r="F40" s="34"/>
      <c r="G40" s="34"/>
      <c r="H40" s="34"/>
      <c r="I40" s="34"/>
      <c r="J40" s="34"/>
      <c r="K40" s="34"/>
      <c r="L40" s="34"/>
      <c r="M40" s="34"/>
      <c r="N40" s="34"/>
      <c r="O40" s="34"/>
    </row>
    <row r="41" spans="1:23" s="2" customFormat="1" ht="23.1" customHeight="1" x14ac:dyDescent="0.2">
      <c r="A41" s="54" t="s">
        <v>117</v>
      </c>
      <c r="B41" s="35" t="s">
        <v>118</v>
      </c>
      <c r="C41" s="34"/>
      <c r="D41" s="34"/>
      <c r="E41" s="34"/>
      <c r="F41" s="34"/>
      <c r="G41" s="34"/>
      <c r="H41" s="34"/>
      <c r="I41" s="34"/>
      <c r="J41" s="34"/>
      <c r="K41" s="34"/>
      <c r="L41" s="34"/>
      <c r="M41" s="34"/>
      <c r="N41" s="34"/>
      <c r="O41" s="34"/>
    </row>
    <row r="42" spans="1:23" s="2" customFormat="1" ht="23.1" customHeight="1" x14ac:dyDescent="0.2">
      <c r="A42" s="54" t="s">
        <v>119</v>
      </c>
      <c r="B42" s="35" t="s">
        <v>123</v>
      </c>
      <c r="C42" s="34"/>
      <c r="D42" s="34"/>
      <c r="E42" s="34"/>
      <c r="F42" s="34"/>
      <c r="G42" s="34"/>
      <c r="H42" s="34"/>
      <c r="I42" s="34"/>
      <c r="J42" s="34"/>
      <c r="K42" s="34"/>
      <c r="L42" s="34"/>
      <c r="M42" s="34"/>
      <c r="N42" s="34"/>
      <c r="O42" s="34"/>
    </row>
    <row r="43" spans="1:23" ht="22.5" customHeight="1" x14ac:dyDescent="0.2">
      <c r="A43" s="54" t="s">
        <v>124</v>
      </c>
      <c r="B43" s="33" t="s">
        <v>23</v>
      </c>
    </row>
    <row r="44" spans="1:23" ht="17.25" customHeight="1" x14ac:dyDescent="0.2">
      <c r="B44" s="56"/>
      <c r="S44" s="57"/>
    </row>
    <row r="45" spans="1:23" s="2" customFormat="1" ht="24.75" customHeight="1" x14ac:dyDescent="0.2"/>
    <row r="46" spans="1:23" s="2" customFormat="1" ht="45.75" customHeight="1" x14ac:dyDescent="0.2">
      <c r="A46" s="197" t="s">
        <v>120</v>
      </c>
      <c r="B46" s="197"/>
      <c r="C46" s="197"/>
      <c r="D46" s="197"/>
      <c r="E46" s="197"/>
      <c r="F46" s="197"/>
      <c r="G46" s="197"/>
      <c r="H46" s="197"/>
      <c r="I46" s="197"/>
    </row>
    <row r="47" spans="1:23" s="2" customFormat="1" ht="23.4" x14ac:dyDescent="0.2">
      <c r="A47" s="197" t="s">
        <v>162</v>
      </c>
      <c r="B47" s="197"/>
      <c r="C47" s="197"/>
      <c r="D47" s="197"/>
      <c r="E47" s="197"/>
      <c r="F47" s="197"/>
      <c r="G47" s="197"/>
      <c r="H47" s="197"/>
      <c r="I47" s="197"/>
    </row>
    <row r="48" spans="1:23" s="2" customFormat="1" hidden="1" x14ac:dyDescent="0.2">
      <c r="D48" s="2" t="s">
        <v>24</v>
      </c>
      <c r="E48" s="2" t="s">
        <v>12</v>
      </c>
      <c r="F48" s="2" t="s">
        <v>25</v>
      </c>
      <c r="L48" s="2" t="s">
        <v>13</v>
      </c>
      <c r="M48" s="2" t="s">
        <v>14</v>
      </c>
      <c r="N48" s="1" t="s">
        <v>15</v>
      </c>
      <c r="O48" s="1"/>
    </row>
    <row r="49" spans="1:34" s="2" customFormat="1" hidden="1" x14ac:dyDescent="0.2">
      <c r="D49" s="2" t="s">
        <v>26</v>
      </c>
      <c r="E49" s="2" t="s">
        <v>26</v>
      </c>
      <c r="F49" s="2" t="s">
        <v>26</v>
      </c>
      <c r="L49" s="2" t="s">
        <v>26</v>
      </c>
      <c r="M49" s="2" t="s">
        <v>26</v>
      </c>
      <c r="N49" s="2" t="s">
        <v>26</v>
      </c>
    </row>
    <row r="50" spans="1:34" s="2" customFormat="1" hidden="1" x14ac:dyDescent="0.2">
      <c r="D50" s="2" t="s">
        <v>27</v>
      </c>
      <c r="E50" s="2" t="s">
        <v>27</v>
      </c>
      <c r="F50" s="2" t="s">
        <v>27</v>
      </c>
      <c r="L50" s="2" t="s">
        <v>27</v>
      </c>
      <c r="M50" s="2" t="s">
        <v>27</v>
      </c>
      <c r="N50" s="2" t="s">
        <v>27</v>
      </c>
    </row>
    <row r="51" spans="1:34" s="2" customFormat="1" hidden="1" x14ac:dyDescent="0.2">
      <c r="D51" s="2" t="s">
        <v>28</v>
      </c>
      <c r="E51" s="2" t="s">
        <v>28</v>
      </c>
      <c r="F51" s="2" t="s">
        <v>28</v>
      </c>
      <c r="L51" s="2" t="s">
        <v>28</v>
      </c>
      <c r="M51" s="2" t="s">
        <v>28</v>
      </c>
      <c r="N51" s="2" t="s">
        <v>28</v>
      </c>
    </row>
    <row r="52" spans="1:34" s="2" customFormat="1" hidden="1" x14ac:dyDescent="0.2">
      <c r="D52" s="2" t="s">
        <v>29</v>
      </c>
      <c r="E52" s="2" t="s">
        <v>29</v>
      </c>
      <c r="F52" s="2" t="s">
        <v>30</v>
      </c>
      <c r="L52" s="2" t="s">
        <v>30</v>
      </c>
      <c r="M52" s="2" t="s">
        <v>30</v>
      </c>
      <c r="N52" s="2" t="s">
        <v>30</v>
      </c>
    </row>
    <row r="53" spans="1:34" s="2" customFormat="1" hidden="1" x14ac:dyDescent="0.2">
      <c r="D53" s="2" t="s">
        <v>30</v>
      </c>
      <c r="E53" s="2" t="s">
        <v>30</v>
      </c>
      <c r="F53" s="2" t="s">
        <v>31</v>
      </c>
      <c r="L53" s="2" t="s">
        <v>31</v>
      </c>
      <c r="M53" s="2" t="s">
        <v>31</v>
      </c>
      <c r="N53" s="2" t="s">
        <v>31</v>
      </c>
    </row>
    <row r="54" spans="1:34" s="2" customFormat="1" hidden="1" x14ac:dyDescent="0.2">
      <c r="A54" s="1"/>
      <c r="B54" s="1"/>
      <c r="C54" s="1"/>
      <c r="D54" s="1" t="s">
        <v>31</v>
      </c>
      <c r="E54" s="1" t="s">
        <v>31</v>
      </c>
      <c r="F54" s="2" t="s">
        <v>32</v>
      </c>
      <c r="L54" s="2" t="s">
        <v>32</v>
      </c>
      <c r="M54" s="2" t="s">
        <v>32</v>
      </c>
      <c r="N54" s="2" t="s">
        <v>32</v>
      </c>
      <c r="T54" s="1"/>
      <c r="U54" s="1"/>
      <c r="V54" s="1"/>
      <c r="W54" s="1"/>
      <c r="X54" s="1"/>
      <c r="Y54" s="1"/>
      <c r="Z54" s="1"/>
      <c r="AA54" s="1"/>
      <c r="AB54" s="1"/>
      <c r="AC54" s="1"/>
      <c r="AD54" s="1"/>
      <c r="AE54" s="1"/>
      <c r="AF54" s="1"/>
      <c r="AG54" s="1"/>
      <c r="AH54" s="1"/>
    </row>
    <row r="55" spans="1:34" s="2" customFormat="1" hidden="1" x14ac:dyDescent="0.2">
      <c r="A55" s="1"/>
      <c r="B55" s="1"/>
      <c r="C55" s="1"/>
      <c r="D55" s="1" t="s">
        <v>32</v>
      </c>
      <c r="E55" s="1" t="s">
        <v>32</v>
      </c>
      <c r="F55" s="1"/>
      <c r="G55" s="1"/>
      <c r="H55" s="1"/>
      <c r="I55" s="1"/>
      <c r="J55" s="1"/>
      <c r="K55" s="1"/>
      <c r="T55" s="1"/>
      <c r="U55" s="1"/>
      <c r="V55" s="1"/>
      <c r="W55" s="1"/>
      <c r="X55" s="1"/>
      <c r="Y55" s="1"/>
      <c r="Z55" s="1"/>
      <c r="AA55" s="1"/>
      <c r="AB55" s="1"/>
      <c r="AC55" s="1"/>
      <c r="AD55" s="1"/>
      <c r="AE55" s="1"/>
      <c r="AF55" s="1"/>
      <c r="AG55" s="1"/>
      <c r="AH55" s="1"/>
    </row>
  </sheetData>
  <mergeCells count="29">
    <mergeCell ref="A28:B28"/>
    <mergeCell ref="A29:B29"/>
    <mergeCell ref="A30:B30"/>
    <mergeCell ref="A23:B23"/>
    <mergeCell ref="A24:B24"/>
    <mergeCell ref="A25:B25"/>
    <mergeCell ref="A26:B26"/>
    <mergeCell ref="A27:B27"/>
    <mergeCell ref="A18:B18"/>
    <mergeCell ref="A19:B19"/>
    <mergeCell ref="A20:B20"/>
    <mergeCell ref="A21:B21"/>
    <mergeCell ref="A22:B22"/>
    <mergeCell ref="A2:T2"/>
    <mergeCell ref="L4:T4"/>
    <mergeCell ref="A31:B31"/>
    <mergeCell ref="A5:B5"/>
    <mergeCell ref="A6:B6"/>
    <mergeCell ref="A7:B7"/>
    <mergeCell ref="A8:B8"/>
    <mergeCell ref="A9:B9"/>
    <mergeCell ref="A10:B10"/>
    <mergeCell ref="A11:B11"/>
    <mergeCell ref="A12:B12"/>
    <mergeCell ref="A13:B13"/>
    <mergeCell ref="A14:B14"/>
    <mergeCell ref="A15:B15"/>
    <mergeCell ref="A16:B16"/>
    <mergeCell ref="A17:B17"/>
  </mergeCells>
  <phoneticPr fontId="12"/>
  <dataValidations count="4">
    <dataValidation type="list" allowBlank="1" showInputMessage="1" showErrorMessage="1" sqref="C6:C30" xr:uid="{FCED11FF-45C0-46B9-A138-F7C9915F1D9D}">
      <formula1>$D$48:$N$48</formula1>
    </dataValidation>
    <dataValidation type="list" allowBlank="1" showInputMessage="1" showErrorMessage="1" sqref="M6:M30" xr:uid="{97E1BDA9-4612-4A4E-B3B8-4B605BF2CCDB}">
      <formula1>INDIRECT($C6)</formula1>
    </dataValidation>
    <dataValidation type="list" allowBlank="1" showInputMessage="1" showErrorMessage="1" sqref="WVS983061:WVS983074 JG6:JG30 TC6:TC30 ACY6:ACY30 AMU6:AMU30 AWQ6:AWQ30 BGM6:BGM30 BQI6:BQI30 CAE6:CAE30 CKA6:CKA30 CTW6:CTW30 DDS6:DDS30 DNO6:DNO30 DXK6:DXK30 EHG6:EHG30 ERC6:ERC30 FAY6:FAY30 FKU6:FKU30 FUQ6:FUQ30 GEM6:GEM30 GOI6:GOI30 GYE6:GYE30 HIA6:HIA30 HRW6:HRW30 IBS6:IBS30 ILO6:ILO30 IVK6:IVK30 JFG6:JFG30 JPC6:JPC30 JYY6:JYY30 KIU6:KIU30 KSQ6:KSQ30 LCM6:LCM30 LMI6:LMI30 LWE6:LWE30 MGA6:MGA30 MPW6:MPW30 MZS6:MZS30 NJO6:NJO30 NTK6:NTK30 ODG6:ODG30 ONC6:ONC30 OWY6:OWY30 PGU6:PGU30 PQQ6:PQQ30 QAM6:QAM30 QKI6:QKI30 QUE6:QUE30 REA6:REA30 RNW6:RNW30 RXS6:RXS30 SHO6:SHO30 SRK6:SRK30 TBG6:TBG30 TLC6:TLC30 TUY6:TUY30 UEU6:UEU30 UOQ6:UOQ30 UYM6:UYM30 VII6:VII30 VSE6:VSE30 WCA6:WCA30 WLW6:WLW30 WVS6:WVS30 M65557:M65570 JG65557:JG65570 TC65557:TC65570 ACY65557:ACY65570 AMU65557:AMU65570 AWQ65557:AWQ65570 BGM65557:BGM65570 BQI65557:BQI65570 CAE65557:CAE65570 CKA65557:CKA65570 CTW65557:CTW65570 DDS65557:DDS65570 DNO65557:DNO65570 DXK65557:DXK65570 EHG65557:EHG65570 ERC65557:ERC65570 FAY65557:FAY65570 FKU65557:FKU65570 FUQ65557:FUQ65570 GEM65557:GEM65570 GOI65557:GOI65570 GYE65557:GYE65570 HIA65557:HIA65570 HRW65557:HRW65570 IBS65557:IBS65570 ILO65557:ILO65570 IVK65557:IVK65570 JFG65557:JFG65570 JPC65557:JPC65570 JYY65557:JYY65570 KIU65557:KIU65570 KSQ65557:KSQ65570 LCM65557:LCM65570 LMI65557:LMI65570 LWE65557:LWE65570 MGA65557:MGA65570 MPW65557:MPW65570 MZS65557:MZS65570 NJO65557:NJO65570 NTK65557:NTK65570 ODG65557:ODG65570 ONC65557:ONC65570 OWY65557:OWY65570 PGU65557:PGU65570 PQQ65557:PQQ65570 QAM65557:QAM65570 QKI65557:QKI65570 QUE65557:QUE65570 REA65557:REA65570 RNW65557:RNW65570 RXS65557:RXS65570 SHO65557:SHO65570 SRK65557:SRK65570 TBG65557:TBG65570 TLC65557:TLC65570 TUY65557:TUY65570 UEU65557:UEU65570 UOQ65557:UOQ65570 UYM65557:UYM65570 VII65557:VII65570 VSE65557:VSE65570 WCA65557:WCA65570 WLW65557:WLW65570 WVS65557:WVS65570 M131093:M131106 JG131093:JG131106 TC131093:TC131106 ACY131093:ACY131106 AMU131093:AMU131106 AWQ131093:AWQ131106 BGM131093:BGM131106 BQI131093:BQI131106 CAE131093:CAE131106 CKA131093:CKA131106 CTW131093:CTW131106 DDS131093:DDS131106 DNO131093:DNO131106 DXK131093:DXK131106 EHG131093:EHG131106 ERC131093:ERC131106 FAY131093:FAY131106 FKU131093:FKU131106 FUQ131093:FUQ131106 GEM131093:GEM131106 GOI131093:GOI131106 GYE131093:GYE131106 HIA131093:HIA131106 HRW131093:HRW131106 IBS131093:IBS131106 ILO131093:ILO131106 IVK131093:IVK131106 JFG131093:JFG131106 JPC131093:JPC131106 JYY131093:JYY131106 KIU131093:KIU131106 KSQ131093:KSQ131106 LCM131093:LCM131106 LMI131093:LMI131106 LWE131093:LWE131106 MGA131093:MGA131106 MPW131093:MPW131106 MZS131093:MZS131106 NJO131093:NJO131106 NTK131093:NTK131106 ODG131093:ODG131106 ONC131093:ONC131106 OWY131093:OWY131106 PGU131093:PGU131106 PQQ131093:PQQ131106 QAM131093:QAM131106 QKI131093:QKI131106 QUE131093:QUE131106 REA131093:REA131106 RNW131093:RNW131106 RXS131093:RXS131106 SHO131093:SHO131106 SRK131093:SRK131106 TBG131093:TBG131106 TLC131093:TLC131106 TUY131093:TUY131106 UEU131093:UEU131106 UOQ131093:UOQ131106 UYM131093:UYM131106 VII131093:VII131106 VSE131093:VSE131106 WCA131093:WCA131106 WLW131093:WLW131106 WVS131093:WVS131106 M196629:M196642 JG196629:JG196642 TC196629:TC196642 ACY196629:ACY196642 AMU196629:AMU196642 AWQ196629:AWQ196642 BGM196629:BGM196642 BQI196629:BQI196642 CAE196629:CAE196642 CKA196629:CKA196642 CTW196629:CTW196642 DDS196629:DDS196642 DNO196629:DNO196642 DXK196629:DXK196642 EHG196629:EHG196642 ERC196629:ERC196642 FAY196629:FAY196642 FKU196629:FKU196642 FUQ196629:FUQ196642 GEM196629:GEM196642 GOI196629:GOI196642 GYE196629:GYE196642 HIA196629:HIA196642 HRW196629:HRW196642 IBS196629:IBS196642 ILO196629:ILO196642 IVK196629:IVK196642 JFG196629:JFG196642 JPC196629:JPC196642 JYY196629:JYY196642 KIU196629:KIU196642 KSQ196629:KSQ196642 LCM196629:LCM196642 LMI196629:LMI196642 LWE196629:LWE196642 MGA196629:MGA196642 MPW196629:MPW196642 MZS196629:MZS196642 NJO196629:NJO196642 NTK196629:NTK196642 ODG196629:ODG196642 ONC196629:ONC196642 OWY196629:OWY196642 PGU196629:PGU196642 PQQ196629:PQQ196642 QAM196629:QAM196642 QKI196629:QKI196642 QUE196629:QUE196642 REA196629:REA196642 RNW196629:RNW196642 RXS196629:RXS196642 SHO196629:SHO196642 SRK196629:SRK196642 TBG196629:TBG196642 TLC196629:TLC196642 TUY196629:TUY196642 UEU196629:UEU196642 UOQ196629:UOQ196642 UYM196629:UYM196642 VII196629:VII196642 VSE196629:VSE196642 WCA196629:WCA196642 WLW196629:WLW196642 WVS196629:WVS196642 M262165:M262178 JG262165:JG262178 TC262165:TC262178 ACY262165:ACY262178 AMU262165:AMU262178 AWQ262165:AWQ262178 BGM262165:BGM262178 BQI262165:BQI262178 CAE262165:CAE262178 CKA262165:CKA262178 CTW262165:CTW262178 DDS262165:DDS262178 DNO262165:DNO262178 DXK262165:DXK262178 EHG262165:EHG262178 ERC262165:ERC262178 FAY262165:FAY262178 FKU262165:FKU262178 FUQ262165:FUQ262178 GEM262165:GEM262178 GOI262165:GOI262178 GYE262165:GYE262178 HIA262165:HIA262178 HRW262165:HRW262178 IBS262165:IBS262178 ILO262165:ILO262178 IVK262165:IVK262178 JFG262165:JFG262178 JPC262165:JPC262178 JYY262165:JYY262178 KIU262165:KIU262178 KSQ262165:KSQ262178 LCM262165:LCM262178 LMI262165:LMI262178 LWE262165:LWE262178 MGA262165:MGA262178 MPW262165:MPW262178 MZS262165:MZS262178 NJO262165:NJO262178 NTK262165:NTK262178 ODG262165:ODG262178 ONC262165:ONC262178 OWY262165:OWY262178 PGU262165:PGU262178 PQQ262165:PQQ262178 QAM262165:QAM262178 QKI262165:QKI262178 QUE262165:QUE262178 REA262165:REA262178 RNW262165:RNW262178 RXS262165:RXS262178 SHO262165:SHO262178 SRK262165:SRK262178 TBG262165:TBG262178 TLC262165:TLC262178 TUY262165:TUY262178 UEU262165:UEU262178 UOQ262165:UOQ262178 UYM262165:UYM262178 VII262165:VII262178 VSE262165:VSE262178 WCA262165:WCA262178 WLW262165:WLW262178 WVS262165:WVS262178 M327701:M327714 JG327701:JG327714 TC327701:TC327714 ACY327701:ACY327714 AMU327701:AMU327714 AWQ327701:AWQ327714 BGM327701:BGM327714 BQI327701:BQI327714 CAE327701:CAE327714 CKA327701:CKA327714 CTW327701:CTW327714 DDS327701:DDS327714 DNO327701:DNO327714 DXK327701:DXK327714 EHG327701:EHG327714 ERC327701:ERC327714 FAY327701:FAY327714 FKU327701:FKU327714 FUQ327701:FUQ327714 GEM327701:GEM327714 GOI327701:GOI327714 GYE327701:GYE327714 HIA327701:HIA327714 HRW327701:HRW327714 IBS327701:IBS327714 ILO327701:ILO327714 IVK327701:IVK327714 JFG327701:JFG327714 JPC327701:JPC327714 JYY327701:JYY327714 KIU327701:KIU327714 KSQ327701:KSQ327714 LCM327701:LCM327714 LMI327701:LMI327714 LWE327701:LWE327714 MGA327701:MGA327714 MPW327701:MPW327714 MZS327701:MZS327714 NJO327701:NJO327714 NTK327701:NTK327714 ODG327701:ODG327714 ONC327701:ONC327714 OWY327701:OWY327714 PGU327701:PGU327714 PQQ327701:PQQ327714 QAM327701:QAM327714 QKI327701:QKI327714 QUE327701:QUE327714 REA327701:REA327714 RNW327701:RNW327714 RXS327701:RXS327714 SHO327701:SHO327714 SRK327701:SRK327714 TBG327701:TBG327714 TLC327701:TLC327714 TUY327701:TUY327714 UEU327701:UEU327714 UOQ327701:UOQ327714 UYM327701:UYM327714 VII327701:VII327714 VSE327701:VSE327714 WCA327701:WCA327714 WLW327701:WLW327714 WVS327701:WVS327714 M393237:M393250 JG393237:JG393250 TC393237:TC393250 ACY393237:ACY393250 AMU393237:AMU393250 AWQ393237:AWQ393250 BGM393237:BGM393250 BQI393237:BQI393250 CAE393237:CAE393250 CKA393237:CKA393250 CTW393237:CTW393250 DDS393237:DDS393250 DNO393237:DNO393250 DXK393237:DXK393250 EHG393237:EHG393250 ERC393237:ERC393250 FAY393237:FAY393250 FKU393237:FKU393250 FUQ393237:FUQ393250 GEM393237:GEM393250 GOI393237:GOI393250 GYE393237:GYE393250 HIA393237:HIA393250 HRW393237:HRW393250 IBS393237:IBS393250 ILO393237:ILO393250 IVK393237:IVK393250 JFG393237:JFG393250 JPC393237:JPC393250 JYY393237:JYY393250 KIU393237:KIU393250 KSQ393237:KSQ393250 LCM393237:LCM393250 LMI393237:LMI393250 LWE393237:LWE393250 MGA393237:MGA393250 MPW393237:MPW393250 MZS393237:MZS393250 NJO393237:NJO393250 NTK393237:NTK393250 ODG393237:ODG393250 ONC393237:ONC393250 OWY393237:OWY393250 PGU393237:PGU393250 PQQ393237:PQQ393250 QAM393237:QAM393250 QKI393237:QKI393250 QUE393237:QUE393250 REA393237:REA393250 RNW393237:RNW393250 RXS393237:RXS393250 SHO393237:SHO393250 SRK393237:SRK393250 TBG393237:TBG393250 TLC393237:TLC393250 TUY393237:TUY393250 UEU393237:UEU393250 UOQ393237:UOQ393250 UYM393237:UYM393250 VII393237:VII393250 VSE393237:VSE393250 WCA393237:WCA393250 WLW393237:WLW393250 WVS393237:WVS393250 M458773:M458786 JG458773:JG458786 TC458773:TC458786 ACY458773:ACY458786 AMU458773:AMU458786 AWQ458773:AWQ458786 BGM458773:BGM458786 BQI458773:BQI458786 CAE458773:CAE458786 CKA458773:CKA458786 CTW458773:CTW458786 DDS458773:DDS458786 DNO458773:DNO458786 DXK458773:DXK458786 EHG458773:EHG458786 ERC458773:ERC458786 FAY458773:FAY458786 FKU458773:FKU458786 FUQ458773:FUQ458786 GEM458773:GEM458786 GOI458773:GOI458786 GYE458773:GYE458786 HIA458773:HIA458786 HRW458773:HRW458786 IBS458773:IBS458786 ILO458773:ILO458786 IVK458773:IVK458786 JFG458773:JFG458786 JPC458773:JPC458786 JYY458773:JYY458786 KIU458773:KIU458786 KSQ458773:KSQ458786 LCM458773:LCM458786 LMI458773:LMI458786 LWE458773:LWE458786 MGA458773:MGA458786 MPW458773:MPW458786 MZS458773:MZS458786 NJO458773:NJO458786 NTK458773:NTK458786 ODG458773:ODG458786 ONC458773:ONC458786 OWY458773:OWY458786 PGU458773:PGU458786 PQQ458773:PQQ458786 QAM458773:QAM458786 QKI458773:QKI458786 QUE458773:QUE458786 REA458773:REA458786 RNW458773:RNW458786 RXS458773:RXS458786 SHO458773:SHO458786 SRK458773:SRK458786 TBG458773:TBG458786 TLC458773:TLC458786 TUY458773:TUY458786 UEU458773:UEU458786 UOQ458773:UOQ458786 UYM458773:UYM458786 VII458773:VII458786 VSE458773:VSE458786 WCA458773:WCA458786 WLW458773:WLW458786 WVS458773:WVS458786 M524309:M524322 JG524309:JG524322 TC524309:TC524322 ACY524309:ACY524322 AMU524309:AMU524322 AWQ524309:AWQ524322 BGM524309:BGM524322 BQI524309:BQI524322 CAE524309:CAE524322 CKA524309:CKA524322 CTW524309:CTW524322 DDS524309:DDS524322 DNO524309:DNO524322 DXK524309:DXK524322 EHG524309:EHG524322 ERC524309:ERC524322 FAY524309:FAY524322 FKU524309:FKU524322 FUQ524309:FUQ524322 GEM524309:GEM524322 GOI524309:GOI524322 GYE524309:GYE524322 HIA524309:HIA524322 HRW524309:HRW524322 IBS524309:IBS524322 ILO524309:ILO524322 IVK524309:IVK524322 JFG524309:JFG524322 JPC524309:JPC524322 JYY524309:JYY524322 KIU524309:KIU524322 KSQ524309:KSQ524322 LCM524309:LCM524322 LMI524309:LMI524322 LWE524309:LWE524322 MGA524309:MGA524322 MPW524309:MPW524322 MZS524309:MZS524322 NJO524309:NJO524322 NTK524309:NTK524322 ODG524309:ODG524322 ONC524309:ONC524322 OWY524309:OWY524322 PGU524309:PGU524322 PQQ524309:PQQ524322 QAM524309:QAM524322 QKI524309:QKI524322 QUE524309:QUE524322 REA524309:REA524322 RNW524309:RNW524322 RXS524309:RXS524322 SHO524309:SHO524322 SRK524309:SRK524322 TBG524309:TBG524322 TLC524309:TLC524322 TUY524309:TUY524322 UEU524309:UEU524322 UOQ524309:UOQ524322 UYM524309:UYM524322 VII524309:VII524322 VSE524309:VSE524322 WCA524309:WCA524322 WLW524309:WLW524322 WVS524309:WVS524322 M589845:M589858 JG589845:JG589858 TC589845:TC589858 ACY589845:ACY589858 AMU589845:AMU589858 AWQ589845:AWQ589858 BGM589845:BGM589858 BQI589845:BQI589858 CAE589845:CAE589858 CKA589845:CKA589858 CTW589845:CTW589858 DDS589845:DDS589858 DNO589845:DNO589858 DXK589845:DXK589858 EHG589845:EHG589858 ERC589845:ERC589858 FAY589845:FAY589858 FKU589845:FKU589858 FUQ589845:FUQ589858 GEM589845:GEM589858 GOI589845:GOI589858 GYE589845:GYE589858 HIA589845:HIA589858 HRW589845:HRW589858 IBS589845:IBS589858 ILO589845:ILO589858 IVK589845:IVK589858 JFG589845:JFG589858 JPC589845:JPC589858 JYY589845:JYY589858 KIU589845:KIU589858 KSQ589845:KSQ589858 LCM589845:LCM589858 LMI589845:LMI589858 LWE589845:LWE589858 MGA589845:MGA589858 MPW589845:MPW589858 MZS589845:MZS589858 NJO589845:NJO589858 NTK589845:NTK589858 ODG589845:ODG589858 ONC589845:ONC589858 OWY589845:OWY589858 PGU589845:PGU589858 PQQ589845:PQQ589858 QAM589845:QAM589858 QKI589845:QKI589858 QUE589845:QUE589858 REA589845:REA589858 RNW589845:RNW589858 RXS589845:RXS589858 SHO589845:SHO589858 SRK589845:SRK589858 TBG589845:TBG589858 TLC589845:TLC589858 TUY589845:TUY589858 UEU589845:UEU589858 UOQ589845:UOQ589858 UYM589845:UYM589858 VII589845:VII589858 VSE589845:VSE589858 WCA589845:WCA589858 WLW589845:WLW589858 WVS589845:WVS589858 M655381:M655394 JG655381:JG655394 TC655381:TC655394 ACY655381:ACY655394 AMU655381:AMU655394 AWQ655381:AWQ655394 BGM655381:BGM655394 BQI655381:BQI655394 CAE655381:CAE655394 CKA655381:CKA655394 CTW655381:CTW655394 DDS655381:DDS655394 DNO655381:DNO655394 DXK655381:DXK655394 EHG655381:EHG655394 ERC655381:ERC655394 FAY655381:FAY655394 FKU655381:FKU655394 FUQ655381:FUQ655394 GEM655381:GEM655394 GOI655381:GOI655394 GYE655381:GYE655394 HIA655381:HIA655394 HRW655381:HRW655394 IBS655381:IBS655394 ILO655381:ILO655394 IVK655381:IVK655394 JFG655381:JFG655394 JPC655381:JPC655394 JYY655381:JYY655394 KIU655381:KIU655394 KSQ655381:KSQ655394 LCM655381:LCM655394 LMI655381:LMI655394 LWE655381:LWE655394 MGA655381:MGA655394 MPW655381:MPW655394 MZS655381:MZS655394 NJO655381:NJO655394 NTK655381:NTK655394 ODG655381:ODG655394 ONC655381:ONC655394 OWY655381:OWY655394 PGU655381:PGU655394 PQQ655381:PQQ655394 QAM655381:QAM655394 QKI655381:QKI655394 QUE655381:QUE655394 REA655381:REA655394 RNW655381:RNW655394 RXS655381:RXS655394 SHO655381:SHO655394 SRK655381:SRK655394 TBG655381:TBG655394 TLC655381:TLC655394 TUY655381:TUY655394 UEU655381:UEU655394 UOQ655381:UOQ655394 UYM655381:UYM655394 VII655381:VII655394 VSE655381:VSE655394 WCA655381:WCA655394 WLW655381:WLW655394 WVS655381:WVS655394 M720917:M720930 JG720917:JG720930 TC720917:TC720930 ACY720917:ACY720930 AMU720917:AMU720930 AWQ720917:AWQ720930 BGM720917:BGM720930 BQI720917:BQI720930 CAE720917:CAE720930 CKA720917:CKA720930 CTW720917:CTW720930 DDS720917:DDS720930 DNO720917:DNO720930 DXK720917:DXK720930 EHG720917:EHG720930 ERC720917:ERC720930 FAY720917:FAY720930 FKU720917:FKU720930 FUQ720917:FUQ720930 GEM720917:GEM720930 GOI720917:GOI720930 GYE720917:GYE720930 HIA720917:HIA720930 HRW720917:HRW720930 IBS720917:IBS720930 ILO720917:ILO720930 IVK720917:IVK720930 JFG720917:JFG720930 JPC720917:JPC720930 JYY720917:JYY720930 KIU720917:KIU720930 KSQ720917:KSQ720930 LCM720917:LCM720930 LMI720917:LMI720930 LWE720917:LWE720930 MGA720917:MGA720930 MPW720917:MPW720930 MZS720917:MZS720930 NJO720917:NJO720930 NTK720917:NTK720930 ODG720917:ODG720930 ONC720917:ONC720930 OWY720917:OWY720930 PGU720917:PGU720930 PQQ720917:PQQ720930 QAM720917:QAM720930 QKI720917:QKI720930 QUE720917:QUE720930 REA720917:REA720930 RNW720917:RNW720930 RXS720917:RXS720930 SHO720917:SHO720930 SRK720917:SRK720930 TBG720917:TBG720930 TLC720917:TLC720930 TUY720917:TUY720930 UEU720917:UEU720930 UOQ720917:UOQ720930 UYM720917:UYM720930 VII720917:VII720930 VSE720917:VSE720930 WCA720917:WCA720930 WLW720917:WLW720930 WVS720917:WVS720930 M786453:M786466 JG786453:JG786466 TC786453:TC786466 ACY786453:ACY786466 AMU786453:AMU786466 AWQ786453:AWQ786466 BGM786453:BGM786466 BQI786453:BQI786466 CAE786453:CAE786466 CKA786453:CKA786466 CTW786453:CTW786466 DDS786453:DDS786466 DNO786453:DNO786466 DXK786453:DXK786466 EHG786453:EHG786466 ERC786453:ERC786466 FAY786453:FAY786466 FKU786453:FKU786466 FUQ786453:FUQ786466 GEM786453:GEM786466 GOI786453:GOI786466 GYE786453:GYE786466 HIA786453:HIA786466 HRW786453:HRW786466 IBS786453:IBS786466 ILO786453:ILO786466 IVK786453:IVK786466 JFG786453:JFG786466 JPC786453:JPC786466 JYY786453:JYY786466 KIU786453:KIU786466 KSQ786453:KSQ786466 LCM786453:LCM786466 LMI786453:LMI786466 LWE786453:LWE786466 MGA786453:MGA786466 MPW786453:MPW786466 MZS786453:MZS786466 NJO786453:NJO786466 NTK786453:NTK786466 ODG786453:ODG786466 ONC786453:ONC786466 OWY786453:OWY786466 PGU786453:PGU786466 PQQ786453:PQQ786466 QAM786453:QAM786466 QKI786453:QKI786466 QUE786453:QUE786466 REA786453:REA786466 RNW786453:RNW786466 RXS786453:RXS786466 SHO786453:SHO786466 SRK786453:SRK786466 TBG786453:TBG786466 TLC786453:TLC786466 TUY786453:TUY786466 UEU786453:UEU786466 UOQ786453:UOQ786466 UYM786453:UYM786466 VII786453:VII786466 VSE786453:VSE786466 WCA786453:WCA786466 WLW786453:WLW786466 WVS786453:WVS786466 M851989:M852002 JG851989:JG852002 TC851989:TC852002 ACY851989:ACY852002 AMU851989:AMU852002 AWQ851989:AWQ852002 BGM851989:BGM852002 BQI851989:BQI852002 CAE851989:CAE852002 CKA851989:CKA852002 CTW851989:CTW852002 DDS851989:DDS852002 DNO851989:DNO852002 DXK851989:DXK852002 EHG851989:EHG852002 ERC851989:ERC852002 FAY851989:FAY852002 FKU851989:FKU852002 FUQ851989:FUQ852002 GEM851989:GEM852002 GOI851989:GOI852002 GYE851989:GYE852002 HIA851989:HIA852002 HRW851989:HRW852002 IBS851989:IBS852002 ILO851989:ILO852002 IVK851989:IVK852002 JFG851989:JFG852002 JPC851989:JPC852002 JYY851989:JYY852002 KIU851989:KIU852002 KSQ851989:KSQ852002 LCM851989:LCM852002 LMI851989:LMI852002 LWE851989:LWE852002 MGA851989:MGA852002 MPW851989:MPW852002 MZS851989:MZS852002 NJO851989:NJO852002 NTK851989:NTK852002 ODG851989:ODG852002 ONC851989:ONC852002 OWY851989:OWY852002 PGU851989:PGU852002 PQQ851989:PQQ852002 QAM851989:QAM852002 QKI851989:QKI852002 QUE851989:QUE852002 REA851989:REA852002 RNW851989:RNW852002 RXS851989:RXS852002 SHO851989:SHO852002 SRK851989:SRK852002 TBG851989:TBG852002 TLC851989:TLC852002 TUY851989:TUY852002 UEU851989:UEU852002 UOQ851989:UOQ852002 UYM851989:UYM852002 VII851989:VII852002 VSE851989:VSE852002 WCA851989:WCA852002 WLW851989:WLW852002 WVS851989:WVS852002 M917525:M917538 JG917525:JG917538 TC917525:TC917538 ACY917525:ACY917538 AMU917525:AMU917538 AWQ917525:AWQ917538 BGM917525:BGM917538 BQI917525:BQI917538 CAE917525:CAE917538 CKA917525:CKA917538 CTW917525:CTW917538 DDS917525:DDS917538 DNO917525:DNO917538 DXK917525:DXK917538 EHG917525:EHG917538 ERC917525:ERC917538 FAY917525:FAY917538 FKU917525:FKU917538 FUQ917525:FUQ917538 GEM917525:GEM917538 GOI917525:GOI917538 GYE917525:GYE917538 HIA917525:HIA917538 HRW917525:HRW917538 IBS917525:IBS917538 ILO917525:ILO917538 IVK917525:IVK917538 JFG917525:JFG917538 JPC917525:JPC917538 JYY917525:JYY917538 KIU917525:KIU917538 KSQ917525:KSQ917538 LCM917525:LCM917538 LMI917525:LMI917538 LWE917525:LWE917538 MGA917525:MGA917538 MPW917525:MPW917538 MZS917525:MZS917538 NJO917525:NJO917538 NTK917525:NTK917538 ODG917525:ODG917538 ONC917525:ONC917538 OWY917525:OWY917538 PGU917525:PGU917538 PQQ917525:PQQ917538 QAM917525:QAM917538 QKI917525:QKI917538 QUE917525:QUE917538 REA917525:REA917538 RNW917525:RNW917538 RXS917525:RXS917538 SHO917525:SHO917538 SRK917525:SRK917538 TBG917525:TBG917538 TLC917525:TLC917538 TUY917525:TUY917538 UEU917525:UEU917538 UOQ917525:UOQ917538 UYM917525:UYM917538 VII917525:VII917538 VSE917525:VSE917538 WCA917525:WCA917538 WLW917525:WLW917538 WVS917525:WVS917538 M983061:M983074 JG983061:JG983074 TC983061:TC983074 ACY983061:ACY983074 AMU983061:AMU983074 AWQ983061:AWQ983074 BGM983061:BGM983074 BQI983061:BQI983074 CAE983061:CAE983074 CKA983061:CKA983074 CTW983061:CTW983074 DDS983061:DDS983074 DNO983061:DNO983074 DXK983061:DXK983074 EHG983061:EHG983074 ERC983061:ERC983074 FAY983061:FAY983074 FKU983061:FKU983074 FUQ983061:FUQ983074 GEM983061:GEM983074 GOI983061:GOI983074 GYE983061:GYE983074 HIA983061:HIA983074 HRW983061:HRW983074 IBS983061:IBS983074 ILO983061:ILO983074 IVK983061:IVK983074 JFG983061:JFG983074 JPC983061:JPC983074 JYY983061:JYY983074 KIU983061:KIU983074 KSQ983061:KSQ983074 LCM983061:LCM983074 LMI983061:LMI983074 LWE983061:LWE983074 MGA983061:MGA983074 MPW983061:MPW983074 MZS983061:MZS983074 NJO983061:NJO983074 NTK983061:NTK983074 ODG983061:ODG983074 ONC983061:ONC983074 OWY983061:OWY983074 PGU983061:PGU983074 PQQ983061:PQQ983074 QAM983061:QAM983074 QKI983061:QKI983074 QUE983061:QUE983074 REA983061:REA983074 RNW983061:RNW983074 RXS983061:RXS983074 SHO983061:SHO983074 SRK983061:SRK983074 TBG983061:TBG983074 TLC983061:TLC983074 TUY983061:TUY983074 UEU983061:UEU983074 UOQ983061:UOQ983074 UYM983061:UYM983074 VII983061:VII983074 VSE983061:VSE983074 WCA983061:WCA983074 WLW983061:WLW983074" xr:uid="{3308A710-A544-4A37-9B50-A43C9BAF656D}">
      <formula1>"移乗介護,移動支援,排泄支援,見守り・コミュニケーション,入浴支援"</formula1>
    </dataValidation>
    <dataValidation type="list" allowBlank="1" showInputMessage="1" showErrorMessage="1" sqref="WVN983061:WVN983074 JB6:JB30 SX6:SX30 ACT6:ACT30 AMP6:AMP30 AWL6:AWL30 BGH6:BGH30 BQD6:BQD30 BZZ6:BZZ30 CJV6:CJV30 CTR6:CTR30 DDN6:DDN30 DNJ6:DNJ30 DXF6:DXF30 EHB6:EHB30 EQX6:EQX30 FAT6:FAT30 FKP6:FKP30 FUL6:FUL30 GEH6:GEH30 GOD6:GOD30 GXZ6:GXZ30 HHV6:HHV30 HRR6:HRR30 IBN6:IBN30 ILJ6:ILJ30 IVF6:IVF30 JFB6:JFB30 JOX6:JOX30 JYT6:JYT30 KIP6:KIP30 KSL6:KSL30 LCH6:LCH30 LMD6:LMD30 LVZ6:LVZ30 MFV6:MFV30 MPR6:MPR30 MZN6:MZN30 NJJ6:NJJ30 NTF6:NTF30 ODB6:ODB30 OMX6:OMX30 OWT6:OWT30 PGP6:PGP30 PQL6:PQL30 QAH6:QAH30 QKD6:QKD30 QTZ6:QTZ30 RDV6:RDV30 RNR6:RNR30 RXN6:RXN30 SHJ6:SHJ30 SRF6:SRF30 TBB6:TBB30 TKX6:TKX30 TUT6:TUT30 UEP6:UEP30 UOL6:UOL30 UYH6:UYH30 VID6:VID30 VRZ6:VRZ30 WBV6:WBV30 WLR6:WLR30 WVN6:WVN30 C65557:C65570 JB65557:JB65570 SX65557:SX65570 ACT65557:ACT65570 AMP65557:AMP65570 AWL65557:AWL65570 BGH65557:BGH65570 BQD65557:BQD65570 BZZ65557:BZZ65570 CJV65557:CJV65570 CTR65557:CTR65570 DDN65557:DDN65570 DNJ65557:DNJ65570 DXF65557:DXF65570 EHB65557:EHB65570 EQX65557:EQX65570 FAT65557:FAT65570 FKP65557:FKP65570 FUL65557:FUL65570 GEH65557:GEH65570 GOD65557:GOD65570 GXZ65557:GXZ65570 HHV65557:HHV65570 HRR65557:HRR65570 IBN65557:IBN65570 ILJ65557:ILJ65570 IVF65557:IVF65570 JFB65557:JFB65570 JOX65557:JOX65570 JYT65557:JYT65570 KIP65557:KIP65570 KSL65557:KSL65570 LCH65557:LCH65570 LMD65557:LMD65570 LVZ65557:LVZ65570 MFV65557:MFV65570 MPR65557:MPR65570 MZN65557:MZN65570 NJJ65557:NJJ65570 NTF65557:NTF65570 ODB65557:ODB65570 OMX65557:OMX65570 OWT65557:OWT65570 PGP65557:PGP65570 PQL65557:PQL65570 QAH65557:QAH65570 QKD65557:QKD65570 QTZ65557:QTZ65570 RDV65557:RDV65570 RNR65557:RNR65570 RXN65557:RXN65570 SHJ65557:SHJ65570 SRF65557:SRF65570 TBB65557:TBB65570 TKX65557:TKX65570 TUT65557:TUT65570 UEP65557:UEP65570 UOL65557:UOL65570 UYH65557:UYH65570 VID65557:VID65570 VRZ65557:VRZ65570 WBV65557:WBV65570 WLR65557:WLR65570 WVN65557:WVN65570 C131093:C131106 JB131093:JB131106 SX131093:SX131106 ACT131093:ACT131106 AMP131093:AMP131106 AWL131093:AWL131106 BGH131093:BGH131106 BQD131093:BQD131106 BZZ131093:BZZ131106 CJV131093:CJV131106 CTR131093:CTR131106 DDN131093:DDN131106 DNJ131093:DNJ131106 DXF131093:DXF131106 EHB131093:EHB131106 EQX131093:EQX131106 FAT131093:FAT131106 FKP131093:FKP131106 FUL131093:FUL131106 GEH131093:GEH131106 GOD131093:GOD131106 GXZ131093:GXZ131106 HHV131093:HHV131106 HRR131093:HRR131106 IBN131093:IBN131106 ILJ131093:ILJ131106 IVF131093:IVF131106 JFB131093:JFB131106 JOX131093:JOX131106 JYT131093:JYT131106 KIP131093:KIP131106 KSL131093:KSL131106 LCH131093:LCH131106 LMD131093:LMD131106 LVZ131093:LVZ131106 MFV131093:MFV131106 MPR131093:MPR131106 MZN131093:MZN131106 NJJ131093:NJJ131106 NTF131093:NTF131106 ODB131093:ODB131106 OMX131093:OMX131106 OWT131093:OWT131106 PGP131093:PGP131106 PQL131093:PQL131106 QAH131093:QAH131106 QKD131093:QKD131106 QTZ131093:QTZ131106 RDV131093:RDV131106 RNR131093:RNR131106 RXN131093:RXN131106 SHJ131093:SHJ131106 SRF131093:SRF131106 TBB131093:TBB131106 TKX131093:TKX131106 TUT131093:TUT131106 UEP131093:UEP131106 UOL131093:UOL131106 UYH131093:UYH131106 VID131093:VID131106 VRZ131093:VRZ131106 WBV131093:WBV131106 WLR131093:WLR131106 WVN131093:WVN131106 C196629:C196642 JB196629:JB196642 SX196629:SX196642 ACT196629:ACT196642 AMP196629:AMP196642 AWL196629:AWL196642 BGH196629:BGH196642 BQD196629:BQD196642 BZZ196629:BZZ196642 CJV196629:CJV196642 CTR196629:CTR196642 DDN196629:DDN196642 DNJ196629:DNJ196642 DXF196629:DXF196642 EHB196629:EHB196642 EQX196629:EQX196642 FAT196629:FAT196642 FKP196629:FKP196642 FUL196629:FUL196642 GEH196629:GEH196642 GOD196629:GOD196642 GXZ196629:GXZ196642 HHV196629:HHV196642 HRR196629:HRR196642 IBN196629:IBN196642 ILJ196629:ILJ196642 IVF196629:IVF196642 JFB196629:JFB196642 JOX196629:JOX196642 JYT196629:JYT196642 KIP196629:KIP196642 KSL196629:KSL196642 LCH196629:LCH196642 LMD196629:LMD196642 LVZ196629:LVZ196642 MFV196629:MFV196642 MPR196629:MPR196642 MZN196629:MZN196642 NJJ196629:NJJ196642 NTF196629:NTF196642 ODB196629:ODB196642 OMX196629:OMX196642 OWT196629:OWT196642 PGP196629:PGP196642 PQL196629:PQL196642 QAH196629:QAH196642 QKD196629:QKD196642 QTZ196629:QTZ196642 RDV196629:RDV196642 RNR196629:RNR196642 RXN196629:RXN196642 SHJ196629:SHJ196642 SRF196629:SRF196642 TBB196629:TBB196642 TKX196629:TKX196642 TUT196629:TUT196642 UEP196629:UEP196642 UOL196629:UOL196642 UYH196629:UYH196642 VID196629:VID196642 VRZ196629:VRZ196642 WBV196629:WBV196642 WLR196629:WLR196642 WVN196629:WVN196642 C262165:C262178 JB262165:JB262178 SX262165:SX262178 ACT262165:ACT262178 AMP262165:AMP262178 AWL262165:AWL262178 BGH262165:BGH262178 BQD262165:BQD262178 BZZ262165:BZZ262178 CJV262165:CJV262178 CTR262165:CTR262178 DDN262165:DDN262178 DNJ262165:DNJ262178 DXF262165:DXF262178 EHB262165:EHB262178 EQX262165:EQX262178 FAT262165:FAT262178 FKP262165:FKP262178 FUL262165:FUL262178 GEH262165:GEH262178 GOD262165:GOD262178 GXZ262165:GXZ262178 HHV262165:HHV262178 HRR262165:HRR262178 IBN262165:IBN262178 ILJ262165:ILJ262178 IVF262165:IVF262178 JFB262165:JFB262178 JOX262165:JOX262178 JYT262165:JYT262178 KIP262165:KIP262178 KSL262165:KSL262178 LCH262165:LCH262178 LMD262165:LMD262178 LVZ262165:LVZ262178 MFV262165:MFV262178 MPR262165:MPR262178 MZN262165:MZN262178 NJJ262165:NJJ262178 NTF262165:NTF262178 ODB262165:ODB262178 OMX262165:OMX262178 OWT262165:OWT262178 PGP262165:PGP262178 PQL262165:PQL262178 QAH262165:QAH262178 QKD262165:QKD262178 QTZ262165:QTZ262178 RDV262165:RDV262178 RNR262165:RNR262178 RXN262165:RXN262178 SHJ262165:SHJ262178 SRF262165:SRF262178 TBB262165:TBB262178 TKX262165:TKX262178 TUT262165:TUT262178 UEP262165:UEP262178 UOL262165:UOL262178 UYH262165:UYH262178 VID262165:VID262178 VRZ262165:VRZ262178 WBV262165:WBV262178 WLR262165:WLR262178 WVN262165:WVN262178 C327701:C327714 JB327701:JB327714 SX327701:SX327714 ACT327701:ACT327714 AMP327701:AMP327714 AWL327701:AWL327714 BGH327701:BGH327714 BQD327701:BQD327714 BZZ327701:BZZ327714 CJV327701:CJV327714 CTR327701:CTR327714 DDN327701:DDN327714 DNJ327701:DNJ327714 DXF327701:DXF327714 EHB327701:EHB327714 EQX327701:EQX327714 FAT327701:FAT327714 FKP327701:FKP327714 FUL327701:FUL327714 GEH327701:GEH327714 GOD327701:GOD327714 GXZ327701:GXZ327714 HHV327701:HHV327714 HRR327701:HRR327714 IBN327701:IBN327714 ILJ327701:ILJ327714 IVF327701:IVF327714 JFB327701:JFB327714 JOX327701:JOX327714 JYT327701:JYT327714 KIP327701:KIP327714 KSL327701:KSL327714 LCH327701:LCH327714 LMD327701:LMD327714 LVZ327701:LVZ327714 MFV327701:MFV327714 MPR327701:MPR327714 MZN327701:MZN327714 NJJ327701:NJJ327714 NTF327701:NTF327714 ODB327701:ODB327714 OMX327701:OMX327714 OWT327701:OWT327714 PGP327701:PGP327714 PQL327701:PQL327714 QAH327701:QAH327714 QKD327701:QKD327714 QTZ327701:QTZ327714 RDV327701:RDV327714 RNR327701:RNR327714 RXN327701:RXN327714 SHJ327701:SHJ327714 SRF327701:SRF327714 TBB327701:TBB327714 TKX327701:TKX327714 TUT327701:TUT327714 UEP327701:UEP327714 UOL327701:UOL327714 UYH327701:UYH327714 VID327701:VID327714 VRZ327701:VRZ327714 WBV327701:WBV327714 WLR327701:WLR327714 WVN327701:WVN327714 C393237:C393250 JB393237:JB393250 SX393237:SX393250 ACT393237:ACT393250 AMP393237:AMP393250 AWL393237:AWL393250 BGH393237:BGH393250 BQD393237:BQD393250 BZZ393237:BZZ393250 CJV393237:CJV393250 CTR393237:CTR393250 DDN393237:DDN393250 DNJ393237:DNJ393250 DXF393237:DXF393250 EHB393237:EHB393250 EQX393237:EQX393250 FAT393237:FAT393250 FKP393237:FKP393250 FUL393237:FUL393250 GEH393237:GEH393250 GOD393237:GOD393250 GXZ393237:GXZ393250 HHV393237:HHV393250 HRR393237:HRR393250 IBN393237:IBN393250 ILJ393237:ILJ393250 IVF393237:IVF393250 JFB393237:JFB393250 JOX393237:JOX393250 JYT393237:JYT393250 KIP393237:KIP393250 KSL393237:KSL393250 LCH393237:LCH393250 LMD393237:LMD393250 LVZ393237:LVZ393250 MFV393237:MFV393250 MPR393237:MPR393250 MZN393237:MZN393250 NJJ393237:NJJ393250 NTF393237:NTF393250 ODB393237:ODB393250 OMX393237:OMX393250 OWT393237:OWT393250 PGP393237:PGP393250 PQL393237:PQL393250 QAH393237:QAH393250 QKD393237:QKD393250 QTZ393237:QTZ393250 RDV393237:RDV393250 RNR393237:RNR393250 RXN393237:RXN393250 SHJ393237:SHJ393250 SRF393237:SRF393250 TBB393237:TBB393250 TKX393237:TKX393250 TUT393237:TUT393250 UEP393237:UEP393250 UOL393237:UOL393250 UYH393237:UYH393250 VID393237:VID393250 VRZ393237:VRZ393250 WBV393237:WBV393250 WLR393237:WLR393250 WVN393237:WVN393250 C458773:C458786 JB458773:JB458786 SX458773:SX458786 ACT458773:ACT458786 AMP458773:AMP458786 AWL458773:AWL458786 BGH458773:BGH458786 BQD458773:BQD458786 BZZ458773:BZZ458786 CJV458773:CJV458786 CTR458773:CTR458786 DDN458773:DDN458786 DNJ458773:DNJ458786 DXF458773:DXF458786 EHB458773:EHB458786 EQX458773:EQX458786 FAT458773:FAT458786 FKP458773:FKP458786 FUL458773:FUL458786 GEH458773:GEH458786 GOD458773:GOD458786 GXZ458773:GXZ458786 HHV458773:HHV458786 HRR458773:HRR458786 IBN458773:IBN458786 ILJ458773:ILJ458786 IVF458773:IVF458786 JFB458773:JFB458786 JOX458773:JOX458786 JYT458773:JYT458786 KIP458773:KIP458786 KSL458773:KSL458786 LCH458773:LCH458786 LMD458773:LMD458786 LVZ458773:LVZ458786 MFV458773:MFV458786 MPR458773:MPR458786 MZN458773:MZN458786 NJJ458773:NJJ458786 NTF458773:NTF458786 ODB458773:ODB458786 OMX458773:OMX458786 OWT458773:OWT458786 PGP458773:PGP458786 PQL458773:PQL458786 QAH458773:QAH458786 QKD458773:QKD458786 QTZ458773:QTZ458786 RDV458773:RDV458786 RNR458773:RNR458786 RXN458773:RXN458786 SHJ458773:SHJ458786 SRF458773:SRF458786 TBB458773:TBB458786 TKX458773:TKX458786 TUT458773:TUT458786 UEP458773:UEP458786 UOL458773:UOL458786 UYH458773:UYH458786 VID458773:VID458786 VRZ458773:VRZ458786 WBV458773:WBV458786 WLR458773:WLR458786 WVN458773:WVN458786 C524309:C524322 JB524309:JB524322 SX524309:SX524322 ACT524309:ACT524322 AMP524309:AMP524322 AWL524309:AWL524322 BGH524309:BGH524322 BQD524309:BQD524322 BZZ524309:BZZ524322 CJV524309:CJV524322 CTR524309:CTR524322 DDN524309:DDN524322 DNJ524309:DNJ524322 DXF524309:DXF524322 EHB524309:EHB524322 EQX524309:EQX524322 FAT524309:FAT524322 FKP524309:FKP524322 FUL524309:FUL524322 GEH524309:GEH524322 GOD524309:GOD524322 GXZ524309:GXZ524322 HHV524309:HHV524322 HRR524309:HRR524322 IBN524309:IBN524322 ILJ524309:ILJ524322 IVF524309:IVF524322 JFB524309:JFB524322 JOX524309:JOX524322 JYT524309:JYT524322 KIP524309:KIP524322 KSL524309:KSL524322 LCH524309:LCH524322 LMD524309:LMD524322 LVZ524309:LVZ524322 MFV524309:MFV524322 MPR524309:MPR524322 MZN524309:MZN524322 NJJ524309:NJJ524322 NTF524309:NTF524322 ODB524309:ODB524322 OMX524309:OMX524322 OWT524309:OWT524322 PGP524309:PGP524322 PQL524309:PQL524322 QAH524309:QAH524322 QKD524309:QKD524322 QTZ524309:QTZ524322 RDV524309:RDV524322 RNR524309:RNR524322 RXN524309:RXN524322 SHJ524309:SHJ524322 SRF524309:SRF524322 TBB524309:TBB524322 TKX524309:TKX524322 TUT524309:TUT524322 UEP524309:UEP524322 UOL524309:UOL524322 UYH524309:UYH524322 VID524309:VID524322 VRZ524309:VRZ524322 WBV524309:WBV524322 WLR524309:WLR524322 WVN524309:WVN524322 C589845:C589858 JB589845:JB589858 SX589845:SX589858 ACT589845:ACT589858 AMP589845:AMP589858 AWL589845:AWL589858 BGH589845:BGH589858 BQD589845:BQD589858 BZZ589845:BZZ589858 CJV589845:CJV589858 CTR589845:CTR589858 DDN589845:DDN589858 DNJ589845:DNJ589858 DXF589845:DXF589858 EHB589845:EHB589858 EQX589845:EQX589858 FAT589845:FAT589858 FKP589845:FKP589858 FUL589845:FUL589858 GEH589845:GEH589858 GOD589845:GOD589858 GXZ589845:GXZ589858 HHV589845:HHV589858 HRR589845:HRR589858 IBN589845:IBN589858 ILJ589845:ILJ589858 IVF589845:IVF589858 JFB589845:JFB589858 JOX589845:JOX589858 JYT589845:JYT589858 KIP589845:KIP589858 KSL589845:KSL589858 LCH589845:LCH589858 LMD589845:LMD589858 LVZ589845:LVZ589858 MFV589845:MFV589858 MPR589845:MPR589858 MZN589845:MZN589858 NJJ589845:NJJ589858 NTF589845:NTF589858 ODB589845:ODB589858 OMX589845:OMX589858 OWT589845:OWT589858 PGP589845:PGP589858 PQL589845:PQL589858 QAH589845:QAH589858 QKD589845:QKD589858 QTZ589845:QTZ589858 RDV589845:RDV589858 RNR589845:RNR589858 RXN589845:RXN589858 SHJ589845:SHJ589858 SRF589845:SRF589858 TBB589845:TBB589858 TKX589845:TKX589858 TUT589845:TUT589858 UEP589845:UEP589858 UOL589845:UOL589858 UYH589845:UYH589858 VID589845:VID589858 VRZ589845:VRZ589858 WBV589845:WBV589858 WLR589845:WLR589858 WVN589845:WVN589858 C655381:C655394 JB655381:JB655394 SX655381:SX655394 ACT655381:ACT655394 AMP655381:AMP655394 AWL655381:AWL655394 BGH655381:BGH655394 BQD655381:BQD655394 BZZ655381:BZZ655394 CJV655381:CJV655394 CTR655381:CTR655394 DDN655381:DDN655394 DNJ655381:DNJ655394 DXF655381:DXF655394 EHB655381:EHB655394 EQX655381:EQX655394 FAT655381:FAT655394 FKP655381:FKP655394 FUL655381:FUL655394 GEH655381:GEH655394 GOD655381:GOD655394 GXZ655381:GXZ655394 HHV655381:HHV655394 HRR655381:HRR655394 IBN655381:IBN655394 ILJ655381:ILJ655394 IVF655381:IVF655394 JFB655381:JFB655394 JOX655381:JOX655394 JYT655381:JYT655394 KIP655381:KIP655394 KSL655381:KSL655394 LCH655381:LCH655394 LMD655381:LMD655394 LVZ655381:LVZ655394 MFV655381:MFV655394 MPR655381:MPR655394 MZN655381:MZN655394 NJJ655381:NJJ655394 NTF655381:NTF655394 ODB655381:ODB655394 OMX655381:OMX655394 OWT655381:OWT655394 PGP655381:PGP655394 PQL655381:PQL655394 QAH655381:QAH655394 QKD655381:QKD655394 QTZ655381:QTZ655394 RDV655381:RDV655394 RNR655381:RNR655394 RXN655381:RXN655394 SHJ655381:SHJ655394 SRF655381:SRF655394 TBB655381:TBB655394 TKX655381:TKX655394 TUT655381:TUT655394 UEP655381:UEP655394 UOL655381:UOL655394 UYH655381:UYH655394 VID655381:VID655394 VRZ655381:VRZ655394 WBV655381:WBV655394 WLR655381:WLR655394 WVN655381:WVN655394 C720917:C720930 JB720917:JB720930 SX720917:SX720930 ACT720917:ACT720930 AMP720917:AMP720930 AWL720917:AWL720930 BGH720917:BGH720930 BQD720917:BQD720930 BZZ720917:BZZ720930 CJV720917:CJV720930 CTR720917:CTR720930 DDN720917:DDN720930 DNJ720917:DNJ720930 DXF720917:DXF720930 EHB720917:EHB720930 EQX720917:EQX720930 FAT720917:FAT720930 FKP720917:FKP720930 FUL720917:FUL720930 GEH720917:GEH720930 GOD720917:GOD720930 GXZ720917:GXZ720930 HHV720917:HHV720930 HRR720917:HRR720930 IBN720917:IBN720930 ILJ720917:ILJ720930 IVF720917:IVF720930 JFB720917:JFB720930 JOX720917:JOX720930 JYT720917:JYT720930 KIP720917:KIP720930 KSL720917:KSL720930 LCH720917:LCH720930 LMD720917:LMD720930 LVZ720917:LVZ720930 MFV720917:MFV720930 MPR720917:MPR720930 MZN720917:MZN720930 NJJ720917:NJJ720930 NTF720917:NTF720930 ODB720917:ODB720930 OMX720917:OMX720930 OWT720917:OWT720930 PGP720917:PGP720930 PQL720917:PQL720930 QAH720917:QAH720930 QKD720917:QKD720930 QTZ720917:QTZ720930 RDV720917:RDV720930 RNR720917:RNR720930 RXN720917:RXN720930 SHJ720917:SHJ720930 SRF720917:SRF720930 TBB720917:TBB720930 TKX720917:TKX720930 TUT720917:TUT720930 UEP720917:UEP720930 UOL720917:UOL720930 UYH720917:UYH720930 VID720917:VID720930 VRZ720917:VRZ720930 WBV720917:WBV720930 WLR720917:WLR720930 WVN720917:WVN720930 C786453:C786466 JB786453:JB786466 SX786453:SX786466 ACT786453:ACT786466 AMP786453:AMP786466 AWL786453:AWL786466 BGH786453:BGH786466 BQD786453:BQD786466 BZZ786453:BZZ786466 CJV786453:CJV786466 CTR786453:CTR786466 DDN786453:DDN786466 DNJ786453:DNJ786466 DXF786453:DXF786466 EHB786453:EHB786466 EQX786453:EQX786466 FAT786453:FAT786466 FKP786453:FKP786466 FUL786453:FUL786466 GEH786453:GEH786466 GOD786453:GOD786466 GXZ786453:GXZ786466 HHV786453:HHV786466 HRR786453:HRR786466 IBN786453:IBN786466 ILJ786453:ILJ786466 IVF786453:IVF786466 JFB786453:JFB786466 JOX786453:JOX786466 JYT786453:JYT786466 KIP786453:KIP786466 KSL786453:KSL786466 LCH786453:LCH786466 LMD786453:LMD786466 LVZ786453:LVZ786466 MFV786453:MFV786466 MPR786453:MPR786466 MZN786453:MZN786466 NJJ786453:NJJ786466 NTF786453:NTF786466 ODB786453:ODB786466 OMX786453:OMX786466 OWT786453:OWT786466 PGP786453:PGP786466 PQL786453:PQL786466 QAH786453:QAH786466 QKD786453:QKD786466 QTZ786453:QTZ786466 RDV786453:RDV786466 RNR786453:RNR786466 RXN786453:RXN786466 SHJ786453:SHJ786466 SRF786453:SRF786466 TBB786453:TBB786466 TKX786453:TKX786466 TUT786453:TUT786466 UEP786453:UEP786466 UOL786453:UOL786466 UYH786453:UYH786466 VID786453:VID786466 VRZ786453:VRZ786466 WBV786453:WBV786466 WLR786453:WLR786466 WVN786453:WVN786466 C851989:C852002 JB851989:JB852002 SX851989:SX852002 ACT851989:ACT852002 AMP851989:AMP852002 AWL851989:AWL852002 BGH851989:BGH852002 BQD851989:BQD852002 BZZ851989:BZZ852002 CJV851989:CJV852002 CTR851989:CTR852002 DDN851989:DDN852002 DNJ851989:DNJ852002 DXF851989:DXF852002 EHB851989:EHB852002 EQX851989:EQX852002 FAT851989:FAT852002 FKP851989:FKP852002 FUL851989:FUL852002 GEH851989:GEH852002 GOD851989:GOD852002 GXZ851989:GXZ852002 HHV851989:HHV852002 HRR851989:HRR852002 IBN851989:IBN852002 ILJ851989:ILJ852002 IVF851989:IVF852002 JFB851989:JFB852002 JOX851989:JOX852002 JYT851989:JYT852002 KIP851989:KIP852002 KSL851989:KSL852002 LCH851989:LCH852002 LMD851989:LMD852002 LVZ851989:LVZ852002 MFV851989:MFV852002 MPR851989:MPR852002 MZN851989:MZN852002 NJJ851989:NJJ852002 NTF851989:NTF852002 ODB851989:ODB852002 OMX851989:OMX852002 OWT851989:OWT852002 PGP851989:PGP852002 PQL851989:PQL852002 QAH851989:QAH852002 QKD851989:QKD852002 QTZ851989:QTZ852002 RDV851989:RDV852002 RNR851989:RNR852002 RXN851989:RXN852002 SHJ851989:SHJ852002 SRF851989:SRF852002 TBB851989:TBB852002 TKX851989:TKX852002 TUT851989:TUT852002 UEP851989:UEP852002 UOL851989:UOL852002 UYH851989:UYH852002 VID851989:VID852002 VRZ851989:VRZ852002 WBV851989:WBV852002 WLR851989:WLR852002 WVN851989:WVN852002 C917525:C917538 JB917525:JB917538 SX917525:SX917538 ACT917525:ACT917538 AMP917525:AMP917538 AWL917525:AWL917538 BGH917525:BGH917538 BQD917525:BQD917538 BZZ917525:BZZ917538 CJV917525:CJV917538 CTR917525:CTR917538 DDN917525:DDN917538 DNJ917525:DNJ917538 DXF917525:DXF917538 EHB917525:EHB917538 EQX917525:EQX917538 FAT917525:FAT917538 FKP917525:FKP917538 FUL917525:FUL917538 GEH917525:GEH917538 GOD917525:GOD917538 GXZ917525:GXZ917538 HHV917525:HHV917538 HRR917525:HRR917538 IBN917525:IBN917538 ILJ917525:ILJ917538 IVF917525:IVF917538 JFB917525:JFB917538 JOX917525:JOX917538 JYT917525:JYT917538 KIP917525:KIP917538 KSL917525:KSL917538 LCH917525:LCH917538 LMD917525:LMD917538 LVZ917525:LVZ917538 MFV917525:MFV917538 MPR917525:MPR917538 MZN917525:MZN917538 NJJ917525:NJJ917538 NTF917525:NTF917538 ODB917525:ODB917538 OMX917525:OMX917538 OWT917525:OWT917538 PGP917525:PGP917538 PQL917525:PQL917538 QAH917525:QAH917538 QKD917525:QKD917538 QTZ917525:QTZ917538 RDV917525:RDV917538 RNR917525:RNR917538 RXN917525:RXN917538 SHJ917525:SHJ917538 SRF917525:SRF917538 TBB917525:TBB917538 TKX917525:TKX917538 TUT917525:TUT917538 UEP917525:UEP917538 UOL917525:UOL917538 UYH917525:UYH917538 VID917525:VID917538 VRZ917525:VRZ917538 WBV917525:WBV917538 WLR917525:WLR917538 WVN917525:WVN917538 C983061:C983074 JB983061:JB983074 SX983061:SX983074 ACT983061:ACT983074 AMP983061:AMP983074 AWL983061:AWL983074 BGH983061:BGH983074 BQD983061:BQD983074 BZZ983061:BZZ983074 CJV983061:CJV983074 CTR983061:CTR983074 DDN983061:DDN983074 DNJ983061:DNJ983074 DXF983061:DXF983074 EHB983061:EHB983074 EQX983061:EQX983074 FAT983061:FAT983074 FKP983061:FKP983074 FUL983061:FUL983074 GEH983061:GEH983074 GOD983061:GOD983074 GXZ983061:GXZ983074 HHV983061:HHV983074 HRR983061:HRR983074 IBN983061:IBN983074 ILJ983061:ILJ983074 IVF983061:IVF983074 JFB983061:JFB983074 JOX983061:JOX983074 JYT983061:JYT983074 KIP983061:KIP983074 KSL983061:KSL983074 LCH983061:LCH983074 LMD983061:LMD983074 LVZ983061:LVZ983074 MFV983061:MFV983074 MPR983061:MPR983074 MZN983061:MZN983074 NJJ983061:NJJ983074 NTF983061:NTF983074 ODB983061:ODB983074 OMX983061:OMX983074 OWT983061:OWT983074 PGP983061:PGP983074 PQL983061:PQL983074 QAH983061:QAH983074 QKD983061:QKD983074 QTZ983061:QTZ983074 RDV983061:RDV983074 RNR983061:RNR983074 RXN983061:RXN983074 SHJ983061:SHJ983074 SRF983061:SRF983074 TBB983061:TBB983074 TKX983061:TKX983074 TUT983061:TUT983074 UEP983061:UEP983074 UOL983061:UOL983074 UYH983061:UYH983074 VID983061:VID983074 VRZ983061:VRZ983074 WBV983061:WBV983074 WLR983061:WLR983074" xr:uid="{376A419D-9C35-47B1-BB93-920CD78C97B3}">
      <formula1>"障害者支援施設,グループホーム,居宅介護,重度訪問介護,短期入所,重度障害者等包括支援,障害児入所施設"</formula1>
    </dataValidation>
  </dataValidations>
  <printOptions horizontalCentered="1"/>
  <pageMargins left="0.19685039370078741" right="0.19685039370078741" top="0.39370078740157483" bottom="0.39370078740157483" header="0.51181102362204722" footer="0.51181102362204722"/>
  <pageSetup paperSize="9" scale="2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6485-544F-471C-8BC5-3F3F22FEBBB3}">
  <sheetPr>
    <tabColor rgb="FF00B050"/>
    <pageSetUpPr fitToPage="1"/>
  </sheetPr>
  <dimension ref="A1:Z121"/>
  <sheetViews>
    <sheetView showGridLines="0" view="pageBreakPreview" zoomScale="85" zoomScaleNormal="100" zoomScaleSheetLayoutView="85" workbookViewId="0">
      <selection activeCell="B14" sqref="B14:M14"/>
    </sheetView>
  </sheetViews>
  <sheetFormatPr defaultRowHeight="13.2" x14ac:dyDescent="0.2"/>
  <cols>
    <col min="1" max="1" width="3.33203125" customWidth="1"/>
    <col min="2" max="2" width="12.6640625" customWidth="1"/>
    <col min="3" max="3" width="27.33203125" customWidth="1"/>
    <col min="4" max="4" width="16" customWidth="1"/>
    <col min="5" max="5" width="14.33203125" customWidth="1"/>
    <col min="6" max="6" width="5.33203125" customWidth="1"/>
    <col min="7" max="7" width="4.33203125" customWidth="1"/>
    <col min="8" max="8" width="7.109375" customWidth="1"/>
    <col min="9" max="10" width="12.6640625" customWidth="1"/>
    <col min="11" max="11" width="12.33203125" customWidth="1"/>
    <col min="13" max="13" width="18.109375" customWidth="1"/>
    <col min="14" max="14" width="2.33203125" customWidth="1"/>
    <col min="15" max="15" width="15" customWidth="1"/>
    <col min="16" max="16" width="2.33203125" customWidth="1"/>
    <col min="18" max="18" width="0" hidden="1" customWidth="1"/>
  </cols>
  <sheetData>
    <row r="1" spans="1:13" ht="16.2" x14ac:dyDescent="0.2">
      <c r="A1" s="20" t="s">
        <v>164</v>
      </c>
      <c r="B1" s="21"/>
      <c r="C1" s="21"/>
    </row>
    <row r="2" spans="1:13" ht="68.25" customHeight="1" x14ac:dyDescent="0.2">
      <c r="B2" s="286" t="s">
        <v>155</v>
      </c>
      <c r="C2" s="286"/>
      <c r="D2" s="286"/>
      <c r="E2" s="286"/>
      <c r="F2" s="286"/>
      <c r="G2" s="286"/>
      <c r="H2" s="286"/>
      <c r="I2" s="286"/>
      <c r="J2" s="286"/>
      <c r="K2" s="286"/>
      <c r="L2" s="286"/>
      <c r="M2" s="286"/>
    </row>
    <row r="3" spans="1:13" ht="23.1" customHeight="1" thickBot="1" x14ac:dyDescent="0.25">
      <c r="B3" s="192" t="s">
        <v>3</v>
      </c>
      <c r="C3" s="198"/>
      <c r="D3" s="193" t="s">
        <v>0</v>
      </c>
      <c r="E3" s="22"/>
      <c r="F3" s="124"/>
      <c r="G3" s="124"/>
      <c r="H3" s="124"/>
      <c r="I3" s="124"/>
      <c r="J3" s="124"/>
      <c r="K3" s="124"/>
      <c r="L3" s="124"/>
      <c r="M3" s="124"/>
    </row>
    <row r="4" spans="1:13" ht="19.2" x14ac:dyDescent="0.2">
      <c r="B4" s="22"/>
      <c r="C4" s="194" t="s">
        <v>159</v>
      </c>
      <c r="D4" s="22"/>
      <c r="E4" s="22"/>
      <c r="F4" s="22"/>
      <c r="G4" s="22"/>
      <c r="H4" s="22"/>
      <c r="I4" s="22"/>
      <c r="J4" s="22"/>
      <c r="K4" s="23" t="s">
        <v>2</v>
      </c>
      <c r="L4" s="287" t="s">
        <v>158</v>
      </c>
      <c r="M4" s="287"/>
    </row>
    <row r="5" spans="1:13" ht="15" thickBot="1" x14ac:dyDescent="0.25">
      <c r="B5" s="24" t="s">
        <v>34</v>
      </c>
      <c r="C5" s="24"/>
    </row>
    <row r="6" spans="1:13" ht="24.9" customHeight="1" x14ac:dyDescent="0.2">
      <c r="B6" s="288" t="s">
        <v>35</v>
      </c>
      <c r="C6" s="289"/>
      <c r="D6" s="290"/>
      <c r="E6" s="291"/>
      <c r="F6" s="291"/>
      <c r="G6" s="291"/>
      <c r="H6" s="291"/>
      <c r="I6" s="291"/>
      <c r="J6" s="291"/>
      <c r="K6" s="291"/>
      <c r="L6" s="291"/>
      <c r="M6" s="292"/>
    </row>
    <row r="7" spans="1:13" ht="30" customHeight="1" x14ac:dyDescent="0.2">
      <c r="B7" s="293" t="s">
        <v>5</v>
      </c>
      <c r="C7" s="294"/>
      <c r="D7" s="295"/>
      <c r="E7" s="296"/>
      <c r="F7" s="296"/>
      <c r="G7" s="296"/>
      <c r="H7" s="296"/>
      <c r="I7" s="296"/>
      <c r="J7" s="296"/>
      <c r="K7" s="296"/>
      <c r="L7" s="296"/>
      <c r="M7" s="297"/>
    </row>
    <row r="8" spans="1:13" ht="24.9" customHeight="1" x14ac:dyDescent="0.2">
      <c r="B8" s="298" t="s">
        <v>35</v>
      </c>
      <c r="C8" s="299"/>
      <c r="D8" s="300"/>
      <c r="E8" s="301"/>
      <c r="F8" s="301"/>
      <c r="G8" s="301"/>
      <c r="H8" s="301"/>
      <c r="I8" s="301"/>
      <c r="J8" s="301"/>
      <c r="K8" s="301"/>
      <c r="L8" s="301"/>
      <c r="M8" s="302"/>
    </row>
    <row r="9" spans="1:13" ht="30" customHeight="1" x14ac:dyDescent="0.2">
      <c r="B9" s="303" t="s">
        <v>36</v>
      </c>
      <c r="C9" s="304"/>
      <c r="D9" s="248"/>
      <c r="E9" s="249"/>
      <c r="F9" s="249"/>
      <c r="G9" s="249"/>
      <c r="H9" s="249"/>
      <c r="I9" s="249"/>
      <c r="J9" s="249"/>
      <c r="K9" s="249"/>
      <c r="L9" s="249"/>
      <c r="M9" s="305"/>
    </row>
    <row r="10" spans="1:13" ht="24.9" customHeight="1" x14ac:dyDescent="0.2">
      <c r="B10" s="306" t="s">
        <v>37</v>
      </c>
      <c r="C10" s="307"/>
      <c r="D10" s="307"/>
      <c r="E10" s="307"/>
      <c r="F10" s="307"/>
      <c r="G10" s="307"/>
      <c r="H10" s="307"/>
      <c r="I10" s="307"/>
      <c r="J10" s="307"/>
      <c r="K10" s="307"/>
      <c r="L10" s="307"/>
      <c r="M10" s="308"/>
    </row>
    <row r="11" spans="1:13" ht="30" customHeight="1" x14ac:dyDescent="0.2">
      <c r="B11" s="283"/>
      <c r="C11" s="284"/>
      <c r="D11" s="284"/>
      <c r="E11" s="284"/>
      <c r="F11" s="284"/>
      <c r="G11" s="284"/>
      <c r="H11" s="284"/>
      <c r="I11" s="284"/>
      <c r="J11" s="284"/>
      <c r="K11" s="284"/>
      <c r="L11" s="284"/>
      <c r="M11" s="285"/>
    </row>
    <row r="12" spans="1:13" ht="24.9" customHeight="1" x14ac:dyDescent="0.2">
      <c r="B12" s="252" t="s">
        <v>125</v>
      </c>
      <c r="C12" s="253"/>
      <c r="D12" s="253"/>
      <c r="E12" s="253"/>
      <c r="F12" s="253"/>
      <c r="G12" s="253"/>
      <c r="H12" s="253"/>
      <c r="I12" s="253"/>
      <c r="J12" s="253"/>
      <c r="K12" s="253"/>
      <c r="L12" s="253"/>
      <c r="M12" s="254"/>
    </row>
    <row r="13" spans="1:13" ht="30" customHeight="1" x14ac:dyDescent="0.2">
      <c r="B13" s="255"/>
      <c r="C13" s="256"/>
      <c r="D13" s="256"/>
      <c r="E13" s="256"/>
      <c r="F13" s="256"/>
      <c r="G13" s="256"/>
      <c r="H13" s="256"/>
      <c r="I13" s="256"/>
      <c r="J13" s="256"/>
      <c r="K13" s="256"/>
      <c r="L13" s="256"/>
      <c r="M13" s="257"/>
    </row>
    <row r="14" spans="1:13" ht="24.9" customHeight="1" x14ac:dyDescent="0.2">
      <c r="B14" s="258" t="s">
        <v>126</v>
      </c>
      <c r="C14" s="259"/>
      <c r="D14" s="259"/>
      <c r="E14" s="259"/>
      <c r="F14" s="259"/>
      <c r="G14" s="259"/>
      <c r="H14" s="259"/>
      <c r="I14" s="259"/>
      <c r="J14" s="259"/>
      <c r="K14" s="259"/>
      <c r="L14" s="259"/>
      <c r="M14" s="260"/>
    </row>
    <row r="15" spans="1:13" ht="30" customHeight="1" thickBot="1" x14ac:dyDescent="0.25">
      <c r="B15" s="134" t="s">
        <v>38</v>
      </c>
      <c r="C15" s="261"/>
      <c r="D15" s="262"/>
      <c r="E15" s="261" t="s">
        <v>39</v>
      </c>
      <c r="F15" s="263"/>
      <c r="G15" s="263"/>
      <c r="H15" s="262"/>
      <c r="I15" s="264"/>
      <c r="J15" s="264"/>
      <c r="K15" s="264"/>
      <c r="L15" s="264"/>
      <c r="M15" s="265"/>
    </row>
    <row r="16" spans="1:13" ht="9.75" customHeight="1" x14ac:dyDescent="0.2">
      <c r="B16" s="61"/>
      <c r="C16" s="61"/>
      <c r="D16" s="71"/>
      <c r="E16" s="61"/>
      <c r="F16" s="61"/>
      <c r="G16" s="61"/>
      <c r="H16" s="61"/>
      <c r="I16" s="71"/>
      <c r="J16" s="71"/>
      <c r="K16" s="71"/>
      <c r="L16" s="71"/>
      <c r="M16" s="71"/>
    </row>
    <row r="17" spans="1:26" s="17" customFormat="1" ht="18" customHeight="1" x14ac:dyDescent="0.2">
      <c r="B17" s="18" t="s">
        <v>40</v>
      </c>
      <c r="C17" s="18"/>
      <c r="D17" s="172"/>
      <c r="E17" s="172"/>
      <c r="F17" s="172"/>
      <c r="G17" s="172"/>
      <c r="H17" s="172"/>
      <c r="I17" s="172"/>
      <c r="J17" s="172"/>
      <c r="K17" s="172"/>
      <c r="L17" s="172"/>
      <c r="M17" s="128"/>
    </row>
    <row r="18" spans="1:26" s="17" customFormat="1" ht="30.75" customHeight="1" x14ac:dyDescent="0.2">
      <c r="B18" s="127" t="s">
        <v>127</v>
      </c>
      <c r="C18" s="127"/>
      <c r="D18" s="128"/>
      <c r="E18" s="128"/>
      <c r="F18" s="128"/>
      <c r="G18" s="128"/>
      <c r="H18" s="128"/>
      <c r="I18" s="128"/>
      <c r="J18" s="129"/>
      <c r="K18" s="129"/>
      <c r="L18" s="128"/>
      <c r="M18" s="128"/>
    </row>
    <row r="19" spans="1:26" s="17" customFormat="1" ht="30.75" customHeight="1" x14ac:dyDescent="0.2">
      <c r="B19" s="127" t="s">
        <v>41</v>
      </c>
      <c r="C19" s="127"/>
      <c r="D19" s="128"/>
      <c r="E19" s="128"/>
      <c r="F19" s="128"/>
      <c r="G19" s="128"/>
      <c r="H19" s="128"/>
      <c r="I19" s="128"/>
      <c r="J19" s="129"/>
      <c r="K19" s="129"/>
      <c r="L19" s="128"/>
      <c r="M19" s="128"/>
    </row>
    <row r="20" spans="1:26" s="17" customFormat="1" ht="33.75" customHeight="1" x14ac:dyDescent="0.2">
      <c r="B20" s="266" t="s">
        <v>128</v>
      </c>
      <c r="C20" s="267"/>
      <c r="D20" s="268"/>
      <c r="E20" s="268"/>
      <c r="F20" s="268"/>
      <c r="G20" s="268"/>
      <c r="H20" s="268"/>
      <c r="I20" s="268"/>
      <c r="J20" s="268"/>
      <c r="K20" s="268"/>
      <c r="L20" s="268"/>
      <c r="M20" s="268"/>
    </row>
    <row r="21" spans="1:26" s="17" customFormat="1" ht="30.75" customHeight="1" x14ac:dyDescent="0.2">
      <c r="B21" s="127" t="s">
        <v>129</v>
      </c>
      <c r="C21" s="127"/>
      <c r="D21" s="128"/>
      <c r="E21" s="128"/>
      <c r="F21" s="128"/>
      <c r="G21" s="128"/>
      <c r="H21" s="128"/>
      <c r="I21" s="128"/>
      <c r="J21" s="129"/>
      <c r="K21" s="129"/>
      <c r="L21" s="128"/>
      <c r="M21" s="128"/>
    </row>
    <row r="22" spans="1:26" s="17" customFormat="1" ht="30.75" customHeight="1" x14ac:dyDescent="0.2">
      <c r="B22" s="127" t="s">
        <v>42</v>
      </c>
      <c r="C22" s="127"/>
      <c r="D22" s="128"/>
      <c r="E22" s="128"/>
      <c r="F22" s="128"/>
      <c r="G22" s="128"/>
      <c r="H22" s="128"/>
      <c r="I22" s="128"/>
      <c r="J22" s="129"/>
      <c r="K22" s="129"/>
      <c r="L22" s="128"/>
      <c r="M22" s="128"/>
    </row>
    <row r="23" spans="1:26" ht="14.4" x14ac:dyDescent="0.2">
      <c r="B23" s="1"/>
      <c r="C23" s="1"/>
      <c r="D23" s="1"/>
      <c r="E23" s="1"/>
      <c r="F23" s="1"/>
      <c r="G23" s="1"/>
      <c r="H23" s="1"/>
      <c r="I23" s="1"/>
      <c r="J23" s="1"/>
      <c r="K23" s="1"/>
      <c r="L23" s="1"/>
      <c r="M23" s="1"/>
    </row>
    <row r="24" spans="1:26" ht="14.4" x14ac:dyDescent="0.2">
      <c r="B24" s="24" t="s">
        <v>43</v>
      </c>
      <c r="C24" s="24"/>
      <c r="D24" s="1"/>
      <c r="E24" s="1"/>
      <c r="F24" s="1"/>
      <c r="G24" s="1"/>
      <c r="H24" s="1"/>
      <c r="I24" s="1"/>
      <c r="J24" s="1"/>
      <c r="K24" s="1"/>
      <c r="L24" s="1"/>
      <c r="M24" s="1"/>
    </row>
    <row r="25" spans="1:26" s="26" customFormat="1" ht="18" customHeight="1" x14ac:dyDescent="0.2">
      <c r="A25"/>
      <c r="B25" s="1" t="s">
        <v>130</v>
      </c>
      <c r="C25" s="1"/>
      <c r="D25" s="1"/>
      <c r="E25" s="130"/>
      <c r="F25" s="130"/>
      <c r="G25" s="130"/>
      <c r="H25" s="130"/>
      <c r="I25" s="130"/>
      <c r="J25" s="130"/>
      <c r="K25" s="130"/>
      <c r="L25" s="1"/>
      <c r="M25" s="1"/>
      <c r="O25"/>
      <c r="R25" s="27"/>
      <c r="S25" s="27"/>
      <c r="T25" s="27"/>
      <c r="U25" s="27"/>
      <c r="V25" s="27"/>
      <c r="W25" s="27"/>
      <c r="X25" s="27"/>
      <c r="Y25" s="27"/>
      <c r="Z25" s="27"/>
    </row>
    <row r="26" spans="1:26" s="26" customFormat="1" ht="18" customHeight="1" x14ac:dyDescent="0.2">
      <c r="A26"/>
      <c r="B26" s="1" t="s">
        <v>131</v>
      </c>
      <c r="C26" s="1"/>
      <c r="D26" s="1"/>
      <c r="E26" s="130"/>
      <c r="F26" s="130"/>
      <c r="G26" s="130"/>
      <c r="H26" s="130"/>
      <c r="I26" s="130"/>
      <c r="J26" s="130"/>
      <c r="K26" s="130"/>
      <c r="L26" s="1"/>
      <c r="M26" s="1"/>
      <c r="O26"/>
      <c r="R26" s="27"/>
      <c r="S26" s="27"/>
      <c r="T26" s="27"/>
      <c r="U26" s="27"/>
      <c r="V26" s="27"/>
      <c r="W26" s="27"/>
      <c r="X26" s="27"/>
      <c r="Y26" s="27"/>
      <c r="Z26" s="27"/>
    </row>
    <row r="27" spans="1:26" s="26" customFormat="1" ht="3" customHeight="1" x14ac:dyDescent="0.2">
      <c r="A27"/>
      <c r="B27" s="1"/>
      <c r="C27" s="1"/>
      <c r="D27" s="1"/>
      <c r="E27" s="130"/>
      <c r="F27" s="130"/>
      <c r="G27" s="130"/>
      <c r="H27" s="130"/>
      <c r="I27" s="130"/>
      <c r="J27" s="130"/>
      <c r="K27" s="130"/>
      <c r="L27" s="1"/>
      <c r="M27" s="1"/>
      <c r="O27"/>
      <c r="R27" s="27"/>
      <c r="S27" s="27"/>
      <c r="T27" s="27"/>
      <c r="U27" s="27"/>
      <c r="V27" s="27"/>
      <c r="W27" s="27"/>
      <c r="X27" s="27"/>
      <c r="Y27" s="27"/>
      <c r="Z27" s="27"/>
    </row>
    <row r="28" spans="1:26" s="26" customFormat="1" ht="18" customHeight="1" x14ac:dyDescent="0.2">
      <c r="A28"/>
      <c r="B28" s="173" t="s">
        <v>44</v>
      </c>
      <c r="C28" s="1" t="s">
        <v>45</v>
      </c>
      <c r="D28" s="1" t="s">
        <v>46</v>
      </c>
      <c r="E28" s="1"/>
      <c r="F28" s="1" t="s">
        <v>47</v>
      </c>
      <c r="G28" s="131"/>
      <c r="H28" s="132"/>
      <c r="I28" s="1"/>
      <c r="J28" s="1"/>
      <c r="K28" s="1"/>
      <c r="L28" s="1"/>
      <c r="M28" s="1"/>
      <c r="O28"/>
      <c r="R28" s="27" t="b">
        <v>0</v>
      </c>
      <c r="S28" s="27"/>
      <c r="T28" s="27"/>
      <c r="U28" s="27"/>
      <c r="V28" s="27"/>
      <c r="W28" s="27"/>
      <c r="X28" s="27"/>
      <c r="Y28" s="27"/>
      <c r="Z28" s="27"/>
    </row>
    <row r="29" spans="1:26" s="26" customFormat="1" ht="18" customHeight="1" x14ac:dyDescent="0.2">
      <c r="A29"/>
      <c r="B29" s="131"/>
      <c r="C29" s="1" t="s">
        <v>48</v>
      </c>
      <c r="D29" s="60" t="s">
        <v>49</v>
      </c>
      <c r="E29" s="1"/>
      <c r="F29" s="1" t="s">
        <v>31</v>
      </c>
      <c r="G29" s="1"/>
      <c r="H29" s="1"/>
      <c r="I29" s="1" t="s">
        <v>32</v>
      </c>
      <c r="J29" s="1"/>
      <c r="K29" s="1"/>
      <c r="L29" s="1"/>
      <c r="M29" s="1"/>
      <c r="O29"/>
      <c r="R29" s="27" t="b">
        <v>0</v>
      </c>
      <c r="S29" s="27"/>
      <c r="T29" s="27"/>
      <c r="U29" s="27"/>
      <c r="V29" s="27"/>
      <c r="W29" s="27"/>
      <c r="X29" s="27"/>
      <c r="Y29" s="27"/>
      <c r="Z29" s="27"/>
    </row>
    <row r="30" spans="1:26" s="26" customFormat="1" ht="11.25" customHeight="1" x14ac:dyDescent="0.2">
      <c r="A30"/>
      <c r="B30" s="131"/>
      <c r="C30" s="131"/>
      <c r="D30" s="1"/>
      <c r="E30" s="1"/>
      <c r="F30" s="1"/>
      <c r="G30" s="1"/>
      <c r="H30" s="1"/>
      <c r="I30" s="1"/>
      <c r="J30" s="1"/>
      <c r="K30" s="1"/>
      <c r="L30" s="1"/>
      <c r="M30" s="1"/>
      <c r="O30"/>
      <c r="R30" s="27" t="b">
        <v>0</v>
      </c>
      <c r="S30" s="27"/>
      <c r="T30" s="27"/>
      <c r="U30" s="27"/>
      <c r="V30" s="27"/>
      <c r="W30" s="27"/>
      <c r="X30" s="27"/>
      <c r="Y30" s="27"/>
      <c r="Z30" s="27"/>
    </row>
    <row r="31" spans="1:26" s="26" customFormat="1" ht="20.100000000000001" customHeight="1" x14ac:dyDescent="0.2">
      <c r="A31"/>
      <c r="B31" s="2" t="s">
        <v>50</v>
      </c>
      <c r="C31" s="269"/>
      <c r="D31" s="270"/>
      <c r="E31" s="270"/>
      <c r="F31" s="270"/>
      <c r="G31" s="270"/>
      <c r="H31" s="270"/>
      <c r="I31" s="270"/>
      <c r="J31" s="271"/>
      <c r="K31" s="1"/>
      <c r="L31" s="1"/>
      <c r="M31" s="1"/>
      <c r="O31"/>
      <c r="R31" s="27" t="b">
        <v>0</v>
      </c>
      <c r="S31" s="27"/>
      <c r="T31" s="27"/>
      <c r="U31" s="27"/>
      <c r="V31" s="27"/>
      <c r="W31" s="27"/>
      <c r="X31" s="27"/>
      <c r="Y31" s="27"/>
      <c r="Z31" s="27"/>
    </row>
    <row r="32" spans="1:26" s="26" customFormat="1" ht="14.4" x14ac:dyDescent="0.2">
      <c r="A32"/>
      <c r="B32" s="1"/>
      <c r="C32" s="1"/>
      <c r="D32" s="1"/>
      <c r="E32" s="1"/>
      <c r="F32" s="1"/>
      <c r="G32" s="1"/>
      <c r="H32" s="132"/>
      <c r="I32" s="1"/>
      <c r="J32" s="1"/>
      <c r="K32" s="1"/>
      <c r="L32" s="1"/>
      <c r="M32" s="1"/>
      <c r="O32"/>
      <c r="R32" s="27" t="b">
        <v>0</v>
      </c>
      <c r="S32" s="27"/>
      <c r="T32" s="27"/>
      <c r="U32" s="27"/>
      <c r="V32" s="27"/>
      <c r="W32" s="27"/>
      <c r="X32" s="27"/>
      <c r="Y32" s="27"/>
      <c r="Z32" s="27"/>
    </row>
    <row r="33" spans="1:26" s="26" customFormat="1" ht="24.9" customHeight="1" x14ac:dyDescent="0.2">
      <c r="A33"/>
      <c r="B33" s="2" t="s">
        <v>51</v>
      </c>
      <c r="C33" s="272"/>
      <c r="D33" s="273"/>
      <c r="E33" s="273"/>
      <c r="F33" s="273"/>
      <c r="G33" s="273"/>
      <c r="H33" s="273"/>
      <c r="I33" s="273"/>
      <c r="J33" s="273"/>
      <c r="K33" s="273"/>
      <c r="L33" s="273"/>
      <c r="M33" s="274"/>
      <c r="N33" s="62"/>
      <c r="O33" s="62"/>
      <c r="R33" s="27" t="b">
        <v>0</v>
      </c>
      <c r="S33" s="27"/>
      <c r="T33" s="27"/>
      <c r="U33" s="27"/>
      <c r="V33" s="27"/>
      <c r="W33" s="27"/>
      <c r="X33" s="27"/>
      <c r="Y33" s="27"/>
      <c r="Z33" s="27"/>
    </row>
    <row r="34" spans="1:26" s="26" customFormat="1" ht="24.9" customHeight="1" x14ac:dyDescent="0.2">
      <c r="A34"/>
      <c r="B34" s="1"/>
      <c r="C34" s="275"/>
      <c r="D34" s="211"/>
      <c r="E34" s="211"/>
      <c r="F34" s="211"/>
      <c r="G34" s="211"/>
      <c r="H34" s="211"/>
      <c r="I34" s="211"/>
      <c r="J34" s="211"/>
      <c r="K34" s="211"/>
      <c r="L34" s="211"/>
      <c r="M34" s="276"/>
      <c r="N34" s="62"/>
      <c r="O34" s="62"/>
      <c r="R34" s="27" t="b">
        <v>0</v>
      </c>
      <c r="S34" s="27"/>
      <c r="T34" s="27"/>
      <c r="U34" s="27"/>
      <c r="V34" s="27"/>
      <c r="W34" s="27"/>
      <c r="X34" s="27"/>
      <c r="Y34" s="27"/>
      <c r="Z34" s="27"/>
    </row>
    <row r="35" spans="1:26" s="26" customFormat="1" ht="24.9" customHeight="1" x14ac:dyDescent="0.2">
      <c r="A35"/>
      <c r="B35" s="1"/>
      <c r="C35" s="277"/>
      <c r="D35" s="278"/>
      <c r="E35" s="278"/>
      <c r="F35" s="278"/>
      <c r="G35" s="278"/>
      <c r="H35" s="278"/>
      <c r="I35" s="278"/>
      <c r="J35" s="278"/>
      <c r="K35" s="278"/>
      <c r="L35" s="278"/>
      <c r="M35" s="279"/>
      <c r="N35" s="62"/>
      <c r="O35" s="62"/>
      <c r="R35" s="27" t="b">
        <v>0</v>
      </c>
      <c r="S35" s="27"/>
      <c r="T35" s="27"/>
      <c r="U35" s="27"/>
      <c r="V35" s="27"/>
      <c r="W35" s="27"/>
      <c r="X35" s="27"/>
      <c r="Y35" s="27"/>
      <c r="Z35" s="27"/>
    </row>
    <row r="36" spans="1:26" s="26" customFormat="1" ht="18.75" customHeight="1" x14ac:dyDescent="0.2">
      <c r="A36"/>
      <c r="B36" s="1"/>
      <c r="C36" s="3"/>
      <c r="D36" s="3"/>
      <c r="E36" s="3"/>
      <c r="F36" s="3"/>
      <c r="G36" s="3"/>
      <c r="H36" s="3"/>
      <c r="I36" s="3"/>
      <c r="J36" s="3"/>
      <c r="K36" s="3"/>
      <c r="L36" s="3"/>
      <c r="M36" s="3"/>
      <c r="N36" s="62"/>
      <c r="O36" s="62"/>
      <c r="R36" s="27"/>
      <c r="S36" s="27"/>
      <c r="T36" s="27"/>
      <c r="U36" s="27"/>
      <c r="V36" s="27"/>
      <c r="W36" s="27"/>
      <c r="X36" s="27"/>
      <c r="Y36" s="27"/>
      <c r="Z36" s="27"/>
    </row>
    <row r="37" spans="1:26" s="26" customFormat="1" ht="18" customHeight="1" x14ac:dyDescent="0.2">
      <c r="A37"/>
      <c r="B37" s="1" t="s">
        <v>132</v>
      </c>
      <c r="C37" s="3" t="s">
        <v>94</v>
      </c>
      <c r="D37" s="2" t="s">
        <v>95</v>
      </c>
      <c r="E37" s="3" t="s">
        <v>96</v>
      </c>
      <c r="F37" s="3" t="s">
        <v>0</v>
      </c>
      <c r="G37" s="211" t="s">
        <v>97</v>
      </c>
      <c r="H37" s="211"/>
      <c r="I37" s="3"/>
      <c r="J37" s="3"/>
      <c r="K37" s="3"/>
      <c r="L37" s="3"/>
      <c r="M37" s="3"/>
      <c r="N37" s="62"/>
      <c r="O37" s="62"/>
      <c r="R37" s="27"/>
      <c r="S37" s="27"/>
      <c r="T37" s="27"/>
      <c r="U37" s="27"/>
      <c r="V37" s="27"/>
      <c r="W37" s="27"/>
      <c r="X37" s="27"/>
      <c r="Y37" s="27"/>
      <c r="Z37" s="27"/>
    </row>
    <row r="38" spans="1:26" s="26" customFormat="1" ht="18" customHeight="1" x14ac:dyDescent="0.2">
      <c r="A38"/>
      <c r="B38" s="1"/>
      <c r="C38" s="2" t="s">
        <v>133</v>
      </c>
      <c r="D38" s="2"/>
      <c r="E38" s="3"/>
      <c r="F38" s="3"/>
      <c r="G38" s="3"/>
      <c r="H38" s="3"/>
      <c r="I38" s="3"/>
      <c r="J38" s="3"/>
      <c r="K38" s="3"/>
      <c r="L38" s="3"/>
      <c r="M38" s="3"/>
      <c r="N38" s="62"/>
      <c r="O38" s="62"/>
      <c r="R38" s="27"/>
      <c r="S38" s="27"/>
      <c r="T38" s="27"/>
      <c r="U38" s="27"/>
      <c r="V38" s="27"/>
      <c r="W38" s="27"/>
      <c r="X38" s="27"/>
      <c r="Y38" s="27"/>
      <c r="Z38" s="27"/>
    </row>
    <row r="39" spans="1:26" s="26" customFormat="1" ht="18" customHeight="1" x14ac:dyDescent="0.2">
      <c r="A39"/>
      <c r="B39" s="1"/>
      <c r="C39" s="2" t="s">
        <v>134</v>
      </c>
      <c r="D39" s="2"/>
      <c r="E39" s="3"/>
      <c r="F39" s="3"/>
      <c r="G39" s="3"/>
      <c r="H39" s="3"/>
      <c r="I39" s="3"/>
      <c r="J39" s="3"/>
      <c r="K39" s="3"/>
      <c r="L39" s="3"/>
      <c r="M39" s="3"/>
      <c r="N39" s="62"/>
      <c r="O39" s="62"/>
      <c r="R39" s="27"/>
      <c r="S39" s="27"/>
      <c r="T39" s="27"/>
      <c r="U39" s="27"/>
      <c r="V39" s="27"/>
      <c r="W39" s="27"/>
      <c r="X39" s="27"/>
      <c r="Y39" s="27"/>
      <c r="Z39" s="27"/>
    </row>
    <row r="40" spans="1:26" s="26" customFormat="1" ht="18" customHeight="1" x14ac:dyDescent="0.2">
      <c r="A40"/>
      <c r="B40" s="1"/>
      <c r="C40" s="2" t="s">
        <v>135</v>
      </c>
      <c r="D40" s="2"/>
      <c r="E40" s="3"/>
      <c r="F40" s="3"/>
      <c r="G40" s="3"/>
      <c r="H40" s="3"/>
      <c r="I40" s="3"/>
      <c r="J40" s="3"/>
      <c r="K40" s="3"/>
      <c r="L40" s="3"/>
      <c r="M40" s="3"/>
      <c r="N40" s="62"/>
      <c r="O40" s="62"/>
      <c r="R40" s="27"/>
      <c r="S40" s="27"/>
      <c r="T40" s="27"/>
      <c r="U40" s="27"/>
      <c r="V40" s="27"/>
      <c r="W40" s="27"/>
      <c r="X40" s="27"/>
      <c r="Y40" s="27"/>
      <c r="Z40" s="27"/>
    </row>
    <row r="41" spans="1:26" s="26" customFormat="1" ht="12" customHeight="1" x14ac:dyDescent="0.2">
      <c r="A41"/>
      <c r="B41" s="1"/>
      <c r="C41" s="3"/>
      <c r="D41" s="2"/>
      <c r="E41" s="3"/>
      <c r="F41" s="3"/>
      <c r="G41" s="3"/>
      <c r="H41" s="3"/>
      <c r="I41" s="3"/>
      <c r="J41" s="3"/>
      <c r="K41" s="3"/>
      <c r="L41" s="3"/>
      <c r="M41" s="3"/>
      <c r="N41" s="62"/>
      <c r="O41" s="62"/>
      <c r="R41" s="27"/>
      <c r="S41" s="27"/>
      <c r="T41" s="27"/>
      <c r="U41" s="27"/>
      <c r="V41" s="27"/>
      <c r="W41" s="27"/>
      <c r="X41" s="27"/>
      <c r="Y41" s="27"/>
      <c r="Z41" s="27"/>
    </row>
    <row r="42" spans="1:26" s="26" customFormat="1" ht="18" customHeight="1" x14ac:dyDescent="0.2">
      <c r="A42"/>
      <c r="B42" s="1"/>
      <c r="C42" s="62" t="s">
        <v>136</v>
      </c>
      <c r="D42" s="3"/>
      <c r="E42" s="3"/>
      <c r="F42" s="3"/>
      <c r="G42" s="3"/>
      <c r="H42" s="3"/>
      <c r="I42" s="3"/>
      <c r="J42" s="3"/>
      <c r="K42" s="3"/>
      <c r="L42" s="3"/>
      <c r="M42" s="3"/>
      <c r="N42" s="62"/>
      <c r="O42" s="62"/>
      <c r="R42" s="27"/>
      <c r="S42" s="27"/>
      <c r="T42" s="27"/>
      <c r="U42" s="27"/>
      <c r="V42" s="27"/>
      <c r="W42" s="27"/>
      <c r="X42" s="27"/>
      <c r="Y42" s="27"/>
      <c r="Z42" s="27"/>
    </row>
    <row r="43" spans="1:26" s="26" customFormat="1" ht="18" customHeight="1" x14ac:dyDescent="0.2">
      <c r="A43"/>
      <c r="B43" s="1"/>
      <c r="C43" s="62" t="s">
        <v>137</v>
      </c>
      <c r="D43" s="3"/>
      <c r="E43" s="3"/>
      <c r="F43" s="3"/>
      <c r="G43" s="3"/>
      <c r="H43" s="3"/>
      <c r="I43" s="3"/>
      <c r="J43" s="3"/>
      <c r="K43" s="3"/>
      <c r="L43" s="3"/>
      <c r="M43" s="3"/>
      <c r="N43" s="62"/>
      <c r="O43" s="62"/>
      <c r="R43" s="27"/>
      <c r="S43" s="27"/>
      <c r="T43" s="27"/>
      <c r="U43" s="27"/>
      <c r="V43" s="27"/>
      <c r="W43" s="27"/>
      <c r="X43" s="27"/>
      <c r="Y43" s="27"/>
      <c r="Z43" s="27"/>
    </row>
    <row r="44" spans="1:26" s="26" customFormat="1" ht="9.75" customHeight="1" x14ac:dyDescent="0.2">
      <c r="A44"/>
      <c r="B44" s="1"/>
      <c r="C44" s="2"/>
      <c r="D44" s="3"/>
      <c r="E44" s="3"/>
      <c r="F44" s="3"/>
      <c r="G44" s="3"/>
      <c r="H44" s="3"/>
      <c r="I44" s="3"/>
      <c r="J44" s="3"/>
      <c r="K44" s="3"/>
      <c r="L44" s="3"/>
      <c r="M44" s="3"/>
      <c r="N44" s="62"/>
      <c r="O44" s="62"/>
      <c r="R44" s="27"/>
      <c r="S44" s="27"/>
      <c r="T44" s="27"/>
      <c r="U44" s="27"/>
      <c r="V44" s="27"/>
      <c r="W44" s="27"/>
      <c r="X44" s="27"/>
      <c r="Y44" s="27"/>
      <c r="Z44" s="27"/>
    </row>
    <row r="45" spans="1:26" s="26" customFormat="1" ht="18" customHeight="1" x14ac:dyDescent="0.2">
      <c r="A45"/>
      <c r="B45" s="1"/>
      <c r="C45" s="2" t="s">
        <v>138</v>
      </c>
      <c r="D45" s="3"/>
      <c r="E45" s="3"/>
      <c r="F45" s="3"/>
      <c r="G45" s="3"/>
      <c r="H45" s="3"/>
      <c r="I45" s="3"/>
      <c r="J45" s="3"/>
      <c r="K45" s="3"/>
      <c r="L45" s="3"/>
      <c r="M45" s="3"/>
      <c r="N45" s="62"/>
      <c r="O45" s="62"/>
      <c r="R45" s="27"/>
      <c r="S45" s="27"/>
      <c r="T45" s="27"/>
      <c r="U45" s="27"/>
      <c r="V45" s="27"/>
      <c r="W45" s="27"/>
      <c r="X45" s="27"/>
      <c r="Y45" s="27"/>
      <c r="Z45" s="27"/>
    </row>
    <row r="46" spans="1:26" s="26" customFormat="1" ht="18.75" customHeight="1" x14ac:dyDescent="0.2">
      <c r="A46"/>
      <c r="B46" s="1"/>
      <c r="C46" s="3"/>
      <c r="D46" s="3"/>
      <c r="E46" s="3"/>
      <c r="F46" s="3"/>
      <c r="G46" s="3"/>
      <c r="H46" s="3"/>
      <c r="I46" s="3"/>
      <c r="J46" s="3"/>
      <c r="K46" s="3"/>
      <c r="L46" s="3"/>
      <c r="M46" s="3"/>
      <c r="N46" s="62"/>
      <c r="O46" s="62"/>
      <c r="R46" s="27"/>
      <c r="S46" s="27"/>
      <c r="T46" s="27"/>
      <c r="U46" s="27"/>
      <c r="V46" s="27"/>
      <c r="W46" s="27"/>
      <c r="X46" s="27"/>
      <c r="Y46" s="27"/>
      <c r="Z46" s="27"/>
    </row>
    <row r="47" spans="1:26" ht="14.4" x14ac:dyDescent="0.2">
      <c r="B47" s="132" t="s">
        <v>52</v>
      </c>
      <c r="C47" s="132"/>
      <c r="D47" s="1"/>
      <c r="E47" s="1"/>
      <c r="F47" s="1"/>
      <c r="G47" s="1"/>
      <c r="H47" s="1"/>
      <c r="I47" s="1"/>
      <c r="J47" s="1"/>
      <c r="K47" s="1"/>
      <c r="L47" s="1"/>
      <c r="M47" s="1"/>
      <c r="Q47" s="17"/>
      <c r="R47" t="b">
        <v>0</v>
      </c>
    </row>
    <row r="48" spans="1:26" ht="18.75" customHeight="1" x14ac:dyDescent="0.2">
      <c r="B48" s="280" t="s">
        <v>53</v>
      </c>
      <c r="C48" s="281"/>
      <c r="D48" s="281"/>
      <c r="E48" s="281"/>
      <c r="F48" s="174"/>
      <c r="G48" s="280" t="s">
        <v>54</v>
      </c>
      <c r="H48" s="281"/>
      <c r="I48" s="281"/>
      <c r="J48" s="281"/>
      <c r="K48" s="281"/>
      <c r="L48" s="281"/>
      <c r="M48" s="282"/>
      <c r="Q48" s="17"/>
      <c r="R48" t="b">
        <v>0</v>
      </c>
    </row>
    <row r="49" spans="2:26" ht="18.75" customHeight="1" x14ac:dyDescent="0.2">
      <c r="B49" s="175"/>
      <c r="C49" s="176"/>
      <c r="D49" s="177"/>
      <c r="E49" s="176"/>
      <c r="F49" s="174"/>
      <c r="G49" s="175"/>
      <c r="H49" s="176"/>
      <c r="I49" s="176"/>
      <c r="J49" s="176"/>
      <c r="K49" s="176"/>
      <c r="L49" s="176"/>
      <c r="M49" s="178"/>
      <c r="Q49" s="17"/>
      <c r="R49" t="b">
        <v>0</v>
      </c>
    </row>
    <row r="50" spans="2:26" ht="18.75" customHeight="1" x14ac:dyDescent="0.2">
      <c r="B50" s="174"/>
      <c r="C50" s="1"/>
      <c r="D50" s="1"/>
      <c r="E50" s="1"/>
      <c r="F50" s="174"/>
      <c r="G50" s="174"/>
      <c r="H50" s="1"/>
      <c r="I50" s="1"/>
      <c r="J50" s="1"/>
      <c r="K50" s="1"/>
      <c r="L50" s="1"/>
      <c r="M50" s="179"/>
      <c r="Q50" s="17"/>
      <c r="R50" t="b">
        <v>0</v>
      </c>
    </row>
    <row r="51" spans="2:26" ht="14.4" x14ac:dyDescent="0.2">
      <c r="B51" s="174"/>
      <c r="C51" s="1"/>
      <c r="D51" s="1"/>
      <c r="E51" s="1"/>
      <c r="F51" s="174"/>
      <c r="G51" s="174"/>
      <c r="H51" s="1"/>
      <c r="I51" s="1"/>
      <c r="J51" s="1"/>
      <c r="K51" s="1"/>
      <c r="L51" s="1"/>
      <c r="M51" s="179"/>
      <c r="Q51" s="17"/>
      <c r="R51" s="251"/>
      <c r="S51" s="251"/>
      <c r="T51" s="251"/>
      <c r="U51" s="251"/>
      <c r="V51" s="251"/>
      <c r="W51" s="251"/>
      <c r="X51" s="251"/>
      <c r="Y51" s="251"/>
      <c r="Z51" s="251"/>
    </row>
    <row r="52" spans="2:26" ht="18.75" customHeight="1" x14ac:dyDescent="0.2">
      <c r="B52" s="174"/>
      <c r="C52" s="1"/>
      <c r="D52" s="132"/>
      <c r="E52" s="1"/>
      <c r="F52" s="174"/>
      <c r="G52" s="174"/>
      <c r="H52" s="1"/>
      <c r="I52" s="1"/>
      <c r="J52" s="1"/>
      <c r="K52" s="1"/>
      <c r="L52" s="1"/>
      <c r="M52" s="179"/>
      <c r="Q52" s="17"/>
    </row>
    <row r="53" spans="2:26" ht="18.75" customHeight="1" x14ac:dyDescent="0.2">
      <c r="B53" s="248" t="s">
        <v>55</v>
      </c>
      <c r="C53" s="249"/>
      <c r="D53" s="249"/>
      <c r="E53" s="249"/>
      <c r="F53" s="174"/>
      <c r="G53" s="248" t="s">
        <v>56</v>
      </c>
      <c r="H53" s="249"/>
      <c r="I53" s="249"/>
      <c r="J53" s="249"/>
      <c r="K53" s="249"/>
      <c r="L53" s="249"/>
      <c r="M53" s="250"/>
      <c r="Q53" s="17"/>
    </row>
    <row r="54" spans="2:26" ht="14.25" customHeight="1" x14ac:dyDescent="0.2">
      <c r="B54" s="1"/>
      <c r="C54" s="1"/>
      <c r="D54" s="1"/>
      <c r="E54" s="167"/>
      <c r="F54" s="167"/>
      <c r="G54" s="167"/>
      <c r="H54" s="167"/>
      <c r="I54" s="167"/>
      <c r="J54" s="167"/>
      <c r="K54" s="167"/>
      <c r="L54" s="1"/>
      <c r="M54" s="1"/>
      <c r="Q54" s="17"/>
    </row>
    <row r="55" spans="2:26" ht="14.4" x14ac:dyDescent="0.2">
      <c r="B55" s="133" t="s">
        <v>57</v>
      </c>
      <c r="C55" s="133"/>
      <c r="D55" s="1"/>
      <c r="E55" s="1"/>
      <c r="F55" s="1"/>
      <c r="G55" s="1"/>
      <c r="H55" s="1"/>
      <c r="I55" s="1"/>
      <c r="J55" s="1"/>
      <c r="K55" s="1"/>
      <c r="L55" s="1"/>
      <c r="M55" s="1"/>
      <c r="Q55" s="17"/>
    </row>
    <row r="56" spans="2:26" ht="80.099999999999994" customHeight="1" x14ac:dyDescent="0.2">
      <c r="B56" s="209"/>
      <c r="C56" s="209"/>
      <c r="D56" s="209"/>
      <c r="E56" s="209"/>
      <c r="F56" s="209"/>
      <c r="G56" s="209"/>
      <c r="H56" s="209"/>
      <c r="I56" s="209"/>
      <c r="J56" s="209"/>
      <c r="K56" s="209"/>
      <c r="L56" s="209"/>
      <c r="M56" s="209"/>
      <c r="Q56" s="17"/>
    </row>
    <row r="57" spans="2:26" ht="6" customHeight="1" x14ac:dyDescent="0.2">
      <c r="B57" s="1"/>
      <c r="C57" s="1"/>
      <c r="D57" s="1"/>
      <c r="E57" s="167"/>
      <c r="F57" s="167"/>
      <c r="G57" s="167"/>
      <c r="H57" s="167"/>
      <c r="I57" s="167"/>
      <c r="J57" s="167"/>
      <c r="K57" s="167"/>
      <c r="L57" s="1"/>
      <c r="M57" s="1"/>
      <c r="Q57" s="17"/>
    </row>
    <row r="58" spans="2:26" ht="14.4" x14ac:dyDescent="0.2">
      <c r="B58" s="132" t="s">
        <v>139</v>
      </c>
      <c r="C58" s="132"/>
      <c r="D58" s="1"/>
      <c r="E58" s="1"/>
      <c r="F58" s="1"/>
      <c r="G58" s="1"/>
      <c r="H58" s="1"/>
      <c r="I58" s="1"/>
      <c r="J58" s="1"/>
      <c r="K58" s="1"/>
      <c r="L58" s="1"/>
      <c r="M58" s="1"/>
      <c r="Q58" s="17"/>
      <c r="R58" s="251"/>
      <c r="S58" s="251"/>
      <c r="T58" s="251"/>
      <c r="U58" s="251"/>
      <c r="V58" s="251"/>
      <c r="W58" s="251"/>
      <c r="X58" s="251"/>
      <c r="Y58" s="251"/>
      <c r="Z58" s="251"/>
    </row>
    <row r="59" spans="2:26" ht="80.099999999999994" customHeight="1" x14ac:dyDescent="0.2">
      <c r="B59" s="209"/>
      <c r="C59" s="209"/>
      <c r="D59" s="209"/>
      <c r="E59" s="209"/>
      <c r="F59" s="209"/>
      <c r="G59" s="209"/>
      <c r="H59" s="209"/>
      <c r="I59" s="209"/>
      <c r="J59" s="209"/>
      <c r="K59" s="209"/>
      <c r="L59" s="209"/>
      <c r="M59" s="209"/>
    </row>
    <row r="60" spans="2:26" ht="6" customHeight="1" x14ac:dyDescent="0.2">
      <c r="B60" s="1"/>
      <c r="C60" s="1"/>
      <c r="D60" s="1"/>
      <c r="E60" s="167"/>
      <c r="F60" s="167"/>
      <c r="G60" s="167"/>
      <c r="H60" s="167"/>
      <c r="I60" s="167"/>
      <c r="J60" s="167"/>
      <c r="K60" s="167"/>
      <c r="L60" s="1"/>
      <c r="M60" s="1"/>
    </row>
    <row r="61" spans="2:26" ht="14.4" x14ac:dyDescent="0.2">
      <c r="B61" s="132" t="s">
        <v>140</v>
      </c>
      <c r="C61" s="132"/>
      <c r="D61" s="1"/>
      <c r="E61" s="1"/>
      <c r="F61" s="1"/>
      <c r="G61" s="1"/>
      <c r="H61" s="1"/>
      <c r="I61" s="1"/>
      <c r="J61" s="1"/>
      <c r="K61" s="1"/>
      <c r="L61" s="1"/>
      <c r="M61" s="1"/>
      <c r="Q61" s="17"/>
      <c r="R61" s="251"/>
      <c r="S61" s="251"/>
      <c r="T61" s="251"/>
      <c r="U61" s="251"/>
      <c r="V61" s="251"/>
      <c r="W61" s="251"/>
      <c r="X61" s="251"/>
      <c r="Y61" s="251"/>
      <c r="Z61" s="251"/>
    </row>
    <row r="62" spans="2:26" ht="80.099999999999994" customHeight="1" x14ac:dyDescent="0.2">
      <c r="B62" s="209"/>
      <c r="C62" s="209"/>
      <c r="D62" s="209"/>
      <c r="E62" s="209"/>
      <c r="F62" s="209"/>
      <c r="G62" s="209"/>
      <c r="H62" s="209"/>
      <c r="I62" s="209"/>
      <c r="J62" s="209"/>
      <c r="K62" s="209"/>
      <c r="L62" s="209"/>
      <c r="M62" s="209"/>
    </row>
    <row r="63" spans="2:26" ht="6" customHeight="1" x14ac:dyDescent="0.2">
      <c r="E63" s="63"/>
      <c r="F63" s="63"/>
      <c r="G63" s="63"/>
      <c r="H63" s="63"/>
      <c r="I63" s="63"/>
      <c r="J63" s="63"/>
      <c r="K63" s="63"/>
    </row>
    <row r="64" spans="2:26" s="28" customFormat="1" ht="18.75" customHeight="1" x14ac:dyDescent="0.2">
      <c r="B64" s="1" t="s">
        <v>141</v>
      </c>
      <c r="C64" s="1"/>
      <c r="D64" s="131"/>
      <c r="E64" s="131"/>
      <c r="F64" s="131"/>
      <c r="G64" s="131"/>
      <c r="H64" s="131"/>
      <c r="I64" s="131"/>
      <c r="J64" s="131"/>
      <c r="K64" s="131"/>
      <c r="L64" s="131"/>
      <c r="M64" s="131"/>
    </row>
    <row r="65" spans="2:13" s="28" customFormat="1" ht="9.75" customHeight="1" x14ac:dyDescent="0.2">
      <c r="B65" s="1"/>
      <c r="C65" s="1"/>
      <c r="D65" s="131"/>
      <c r="E65" s="131"/>
      <c r="F65" s="131"/>
      <c r="G65" s="131"/>
      <c r="H65" s="131"/>
      <c r="I65" s="131"/>
      <c r="J65" s="131"/>
      <c r="K65" s="131"/>
      <c r="L65" s="131"/>
      <c r="M65" s="131"/>
    </row>
    <row r="66" spans="2:13" s="28" customFormat="1" ht="14.4" x14ac:dyDescent="0.2">
      <c r="B66" s="132" t="s">
        <v>142</v>
      </c>
      <c r="C66" s="132"/>
      <c r="D66" s="72"/>
      <c r="E66" s="131"/>
      <c r="F66" s="131"/>
      <c r="G66" s="131"/>
      <c r="H66" s="131"/>
      <c r="I66" s="131"/>
      <c r="J66" s="131"/>
      <c r="K66" s="131"/>
      <c r="L66" s="131"/>
      <c r="M66" s="131"/>
    </row>
    <row r="67" spans="2:13" s="28" customFormat="1" ht="18.75" customHeight="1" x14ac:dyDescent="0.2">
      <c r="B67" s="232" t="s">
        <v>58</v>
      </c>
      <c r="C67" s="233"/>
      <c r="D67" s="233" t="s">
        <v>59</v>
      </c>
      <c r="E67" s="236" t="s">
        <v>60</v>
      </c>
      <c r="F67" s="237"/>
      <c r="G67" s="237"/>
      <c r="H67" s="237"/>
      <c r="I67" s="238"/>
      <c r="J67" s="246" t="s">
        <v>61</v>
      </c>
      <c r="K67" s="244" t="s">
        <v>62</v>
      </c>
      <c r="L67" s="239" t="s">
        <v>63</v>
      </c>
      <c r="M67" s="131"/>
    </row>
    <row r="68" spans="2:13" s="28" customFormat="1" ht="20.100000000000001" customHeight="1" x14ac:dyDescent="0.2">
      <c r="B68" s="234"/>
      <c r="C68" s="235"/>
      <c r="D68" s="235"/>
      <c r="E68" s="183" t="s">
        <v>64</v>
      </c>
      <c r="F68" s="241" t="s">
        <v>65</v>
      </c>
      <c r="G68" s="242"/>
      <c r="H68" s="242"/>
      <c r="I68" s="243"/>
      <c r="J68" s="247"/>
      <c r="K68" s="245"/>
      <c r="L68" s="240"/>
      <c r="M68" s="131"/>
    </row>
    <row r="69" spans="2:13" s="28" customFormat="1" ht="20.100000000000001" customHeight="1" x14ac:dyDescent="0.2">
      <c r="B69" s="225" t="s">
        <v>66</v>
      </c>
      <c r="C69" s="136" t="s">
        <v>67</v>
      </c>
      <c r="D69" s="137"/>
      <c r="E69" s="138"/>
      <c r="F69" s="226">
        <f>E69*12</f>
        <v>0</v>
      </c>
      <c r="G69" s="227"/>
      <c r="H69" s="227"/>
      <c r="I69" s="228"/>
      <c r="J69" s="139"/>
      <c r="K69" s="140">
        <f>$D$69*$F$69*$J$69/60</f>
        <v>0</v>
      </c>
      <c r="L69" s="141" t="e">
        <f>($F$69*$J$69/60)/$D$69</f>
        <v>#DIV/0!</v>
      </c>
      <c r="M69" s="131"/>
    </row>
    <row r="70" spans="2:13" s="28" customFormat="1" ht="20.100000000000001" customHeight="1" x14ac:dyDescent="0.2">
      <c r="B70" s="212"/>
      <c r="C70" s="142" t="s">
        <v>68</v>
      </c>
      <c r="D70" s="143"/>
      <c r="E70" s="144"/>
      <c r="F70" s="217">
        <f t="shared" ref="F70:F79" si="0">E70*12</f>
        <v>0</v>
      </c>
      <c r="G70" s="218"/>
      <c r="H70" s="218"/>
      <c r="I70" s="219"/>
      <c r="J70" s="145"/>
      <c r="K70" s="146">
        <f>$D$70*$F$70*$J$70/60</f>
        <v>0</v>
      </c>
      <c r="L70" s="147" t="e">
        <f>($F$70*$J$70/60)/$D$70</f>
        <v>#DIV/0!</v>
      </c>
      <c r="M70" s="131"/>
    </row>
    <row r="71" spans="2:13" s="28" customFormat="1" ht="20.100000000000001" customHeight="1" x14ac:dyDescent="0.2">
      <c r="B71" s="212"/>
      <c r="C71" s="142" t="s">
        <v>69</v>
      </c>
      <c r="D71" s="143"/>
      <c r="E71" s="144"/>
      <c r="F71" s="217">
        <f t="shared" si="0"/>
        <v>0</v>
      </c>
      <c r="G71" s="218"/>
      <c r="H71" s="218"/>
      <c r="I71" s="219"/>
      <c r="J71" s="145"/>
      <c r="K71" s="146">
        <f>$D$71*$F$71*$J$71/60</f>
        <v>0</v>
      </c>
      <c r="L71" s="147" t="e">
        <f>($F$71*$J$71/60)/$D$71</f>
        <v>#DIV/0!</v>
      </c>
      <c r="M71" s="131"/>
    </row>
    <row r="72" spans="2:13" s="28" customFormat="1" ht="20.100000000000001" customHeight="1" x14ac:dyDescent="0.2">
      <c r="B72" s="212"/>
      <c r="C72" s="142" t="s">
        <v>70</v>
      </c>
      <c r="D72" s="143"/>
      <c r="E72" s="144"/>
      <c r="F72" s="214">
        <f t="shared" si="0"/>
        <v>0</v>
      </c>
      <c r="G72" s="215"/>
      <c r="H72" s="215"/>
      <c r="I72" s="216"/>
      <c r="J72" s="145"/>
      <c r="K72" s="146">
        <f>$D$72*$F$72*$J$72/60</f>
        <v>0</v>
      </c>
      <c r="L72" s="147" t="e">
        <f>($F$72*$J$72/60)/$D$72</f>
        <v>#DIV/0!</v>
      </c>
      <c r="M72" s="131"/>
    </row>
    <row r="73" spans="2:13" s="28" customFormat="1" ht="20.100000000000001" customHeight="1" x14ac:dyDescent="0.2">
      <c r="B73" s="213"/>
      <c r="C73" s="148" t="s">
        <v>71</v>
      </c>
      <c r="D73" s="149"/>
      <c r="E73" s="150"/>
      <c r="F73" s="229">
        <f t="shared" si="0"/>
        <v>0</v>
      </c>
      <c r="G73" s="230"/>
      <c r="H73" s="230"/>
      <c r="I73" s="231"/>
      <c r="J73" s="151"/>
      <c r="K73" s="152">
        <f>$D$73*$F$73*$J$73/60</f>
        <v>0</v>
      </c>
      <c r="L73" s="153" t="e">
        <f>($F$73*$J$73/60)/$D$73</f>
        <v>#DIV/0!</v>
      </c>
      <c r="M73" s="131"/>
    </row>
    <row r="74" spans="2:13" s="28" customFormat="1" ht="20.100000000000001" customHeight="1" x14ac:dyDescent="0.2">
      <c r="B74" s="212" t="s">
        <v>72</v>
      </c>
      <c r="C74" s="154" t="s">
        <v>73</v>
      </c>
      <c r="D74" s="155"/>
      <c r="E74" s="156"/>
      <c r="F74" s="214">
        <f t="shared" si="0"/>
        <v>0</v>
      </c>
      <c r="G74" s="215"/>
      <c r="H74" s="215"/>
      <c r="I74" s="216"/>
      <c r="J74" s="157"/>
      <c r="K74" s="158">
        <f>$D$74*$F$74*$J$74/60</f>
        <v>0</v>
      </c>
      <c r="L74" s="159" t="e">
        <f>($F$74*$J$74/60)/$D$74</f>
        <v>#DIV/0!</v>
      </c>
      <c r="M74" s="131"/>
    </row>
    <row r="75" spans="2:13" s="28" customFormat="1" ht="20.100000000000001" customHeight="1" x14ac:dyDescent="0.2">
      <c r="B75" s="212"/>
      <c r="C75" s="154" t="s">
        <v>143</v>
      </c>
      <c r="D75" s="155"/>
      <c r="E75" s="156"/>
      <c r="F75" s="214">
        <f t="shared" ref="F75:F76" si="1">E75*12</f>
        <v>0</v>
      </c>
      <c r="G75" s="215"/>
      <c r="H75" s="215"/>
      <c r="I75" s="216"/>
      <c r="J75" s="157"/>
      <c r="K75" s="158">
        <f>$D$75*$F$75*$J$75/60</f>
        <v>0</v>
      </c>
      <c r="L75" s="159" t="e">
        <f>($F$75*$J$75/60)/$D$75</f>
        <v>#DIV/0!</v>
      </c>
      <c r="M75" s="131"/>
    </row>
    <row r="76" spans="2:13" s="28" customFormat="1" ht="20.100000000000001" customHeight="1" x14ac:dyDescent="0.2">
      <c r="B76" s="212"/>
      <c r="C76" s="154" t="s">
        <v>144</v>
      </c>
      <c r="D76" s="155"/>
      <c r="E76" s="156"/>
      <c r="F76" s="214">
        <f t="shared" si="1"/>
        <v>0</v>
      </c>
      <c r="G76" s="215"/>
      <c r="H76" s="215"/>
      <c r="I76" s="216"/>
      <c r="J76" s="157"/>
      <c r="K76" s="158">
        <f>$D$76*$F$76*$J$76/60</f>
        <v>0</v>
      </c>
      <c r="L76" s="159" t="e">
        <f>($F$76*$J$76/60)/$D$76</f>
        <v>#DIV/0!</v>
      </c>
      <c r="M76" s="131"/>
    </row>
    <row r="77" spans="2:13" s="28" customFormat="1" ht="20.100000000000001" customHeight="1" x14ac:dyDescent="0.2">
      <c r="B77" s="212"/>
      <c r="C77" s="142" t="s">
        <v>145</v>
      </c>
      <c r="D77" s="143"/>
      <c r="E77" s="144"/>
      <c r="F77" s="214">
        <f t="shared" si="0"/>
        <v>0</v>
      </c>
      <c r="G77" s="215"/>
      <c r="H77" s="215"/>
      <c r="I77" s="216"/>
      <c r="J77" s="145"/>
      <c r="K77" s="146">
        <f>$D$77*$F$77*$J$77/60</f>
        <v>0</v>
      </c>
      <c r="L77" s="147" t="e">
        <f>($F$77*$J$77/60)/$D$77</f>
        <v>#DIV/0!</v>
      </c>
      <c r="M77" s="131"/>
    </row>
    <row r="78" spans="2:13" s="28" customFormat="1" ht="20.100000000000001" customHeight="1" x14ac:dyDescent="0.2">
      <c r="B78" s="212"/>
      <c r="C78" s="142" t="s">
        <v>146</v>
      </c>
      <c r="D78" s="143"/>
      <c r="E78" s="144"/>
      <c r="F78" s="217">
        <f t="shared" si="0"/>
        <v>0</v>
      </c>
      <c r="G78" s="218"/>
      <c r="H78" s="218"/>
      <c r="I78" s="219"/>
      <c r="J78" s="145"/>
      <c r="K78" s="146">
        <f>$D$78*$F$78*$J$78/60</f>
        <v>0</v>
      </c>
      <c r="L78" s="147" t="e">
        <f>($F$78*$J$78/60)/$D$78</f>
        <v>#DIV/0!</v>
      </c>
      <c r="M78" s="131"/>
    </row>
    <row r="79" spans="2:13" s="28" customFormat="1" ht="20.100000000000001" customHeight="1" x14ac:dyDescent="0.2">
      <c r="B79" s="213"/>
      <c r="C79" s="142" t="s">
        <v>147</v>
      </c>
      <c r="D79" s="143"/>
      <c r="E79" s="144"/>
      <c r="F79" s="214">
        <f t="shared" si="0"/>
        <v>0</v>
      </c>
      <c r="G79" s="215"/>
      <c r="H79" s="215"/>
      <c r="I79" s="216"/>
      <c r="J79" s="145"/>
      <c r="K79" s="160">
        <f>$D$79*$F$79*$J$79/60</f>
        <v>0</v>
      </c>
      <c r="L79" s="161" t="e">
        <f>($F$79*$J$79/60)/$D$79</f>
        <v>#DIV/0!</v>
      </c>
      <c r="M79" s="131"/>
    </row>
    <row r="80" spans="2:13" s="28" customFormat="1" ht="20.100000000000001" customHeight="1" x14ac:dyDescent="0.2">
      <c r="B80" s="220"/>
      <c r="C80" s="221"/>
      <c r="D80" s="221"/>
      <c r="E80" s="162">
        <f>SUM(E69:E79)</f>
        <v>0</v>
      </c>
      <c r="F80" s="222">
        <f>SUM(F69:I79)</f>
        <v>0</v>
      </c>
      <c r="G80" s="223"/>
      <c r="H80" s="223"/>
      <c r="I80" s="224"/>
      <c r="J80" s="163">
        <f>SUM(J69:J79)</f>
        <v>0</v>
      </c>
      <c r="K80" s="181">
        <f>SUM(K69:K79)</f>
        <v>0</v>
      </c>
      <c r="L80" s="165" t="e">
        <f>SUM(L69:L79)</f>
        <v>#DIV/0!</v>
      </c>
      <c r="M80" s="131"/>
    </row>
    <row r="81" spans="2:13" s="28" customFormat="1" ht="20.100000000000001" customHeight="1" x14ac:dyDescent="0.2">
      <c r="B81" s="168"/>
      <c r="C81" s="168"/>
      <c r="D81" s="168"/>
      <c r="E81" s="169"/>
      <c r="F81" s="182"/>
      <c r="G81" s="182"/>
      <c r="H81" s="182"/>
      <c r="I81" s="182"/>
      <c r="J81" s="170"/>
      <c r="K81" s="135"/>
      <c r="L81" s="171"/>
      <c r="M81" s="131"/>
    </row>
    <row r="82" spans="2:13" s="28" customFormat="1" ht="20.100000000000001" customHeight="1" x14ac:dyDescent="0.2">
      <c r="B82" s="132" t="s">
        <v>148</v>
      </c>
      <c r="C82" s="132"/>
      <c r="D82" s="131"/>
      <c r="E82" s="131"/>
      <c r="F82" s="131"/>
      <c r="G82" s="131"/>
      <c r="H82" s="131"/>
      <c r="I82" s="131"/>
      <c r="J82" s="131"/>
      <c r="K82" s="131"/>
      <c r="L82" s="131"/>
      <c r="M82" s="131"/>
    </row>
    <row r="83" spans="2:13" s="28" customFormat="1" ht="20.100000000000001" customHeight="1" x14ac:dyDescent="0.2">
      <c r="B83" s="232" t="s">
        <v>58</v>
      </c>
      <c r="C83" s="233"/>
      <c r="D83" s="233" t="s">
        <v>74</v>
      </c>
      <c r="E83" s="236" t="s">
        <v>60</v>
      </c>
      <c r="F83" s="237"/>
      <c r="G83" s="237"/>
      <c r="H83" s="237"/>
      <c r="I83" s="238"/>
      <c r="J83" s="239" t="s">
        <v>75</v>
      </c>
      <c r="K83" s="244" t="s">
        <v>76</v>
      </c>
      <c r="L83" s="239" t="s">
        <v>63</v>
      </c>
      <c r="M83" s="131"/>
    </row>
    <row r="84" spans="2:13" s="28" customFormat="1" ht="20.100000000000001" customHeight="1" x14ac:dyDescent="0.2">
      <c r="B84" s="234"/>
      <c r="C84" s="235"/>
      <c r="D84" s="235"/>
      <c r="E84" s="183" t="s">
        <v>64</v>
      </c>
      <c r="F84" s="241" t="s">
        <v>65</v>
      </c>
      <c r="G84" s="242"/>
      <c r="H84" s="242"/>
      <c r="I84" s="243"/>
      <c r="J84" s="240"/>
      <c r="K84" s="245"/>
      <c r="L84" s="240"/>
      <c r="M84" s="131"/>
    </row>
    <row r="85" spans="2:13" s="28" customFormat="1" ht="20.100000000000001" customHeight="1" x14ac:dyDescent="0.2">
      <c r="B85" s="225" t="s">
        <v>66</v>
      </c>
      <c r="C85" s="136" t="s">
        <v>67</v>
      </c>
      <c r="D85" s="137"/>
      <c r="E85" s="138"/>
      <c r="F85" s="226">
        <f>E85*12</f>
        <v>0</v>
      </c>
      <c r="G85" s="227"/>
      <c r="H85" s="227"/>
      <c r="I85" s="228"/>
      <c r="J85" s="139"/>
      <c r="K85" s="140">
        <f>$D$85*$F$85*$J$85/60</f>
        <v>0</v>
      </c>
      <c r="L85" s="141" t="e">
        <f>($F$85*$J$85/60)/$D$85</f>
        <v>#DIV/0!</v>
      </c>
      <c r="M85" s="131"/>
    </row>
    <row r="86" spans="2:13" s="28" customFormat="1" ht="20.100000000000001" customHeight="1" x14ac:dyDescent="0.2">
      <c r="B86" s="212"/>
      <c r="C86" s="142" t="s">
        <v>68</v>
      </c>
      <c r="D86" s="143"/>
      <c r="E86" s="144"/>
      <c r="F86" s="217">
        <f t="shared" ref="F86:F95" si="2">E86*12</f>
        <v>0</v>
      </c>
      <c r="G86" s="218"/>
      <c r="H86" s="218"/>
      <c r="I86" s="219"/>
      <c r="J86" s="145"/>
      <c r="K86" s="146">
        <f>$D$86*$F$86*$J$86/60</f>
        <v>0</v>
      </c>
      <c r="L86" s="147" t="e">
        <f>($F$86*$J$86/60)/$D$86</f>
        <v>#DIV/0!</v>
      </c>
      <c r="M86" s="131"/>
    </row>
    <row r="87" spans="2:13" s="28" customFormat="1" ht="20.100000000000001" customHeight="1" x14ac:dyDescent="0.2">
      <c r="B87" s="212"/>
      <c r="C87" s="142" t="s">
        <v>69</v>
      </c>
      <c r="D87" s="143"/>
      <c r="E87" s="144"/>
      <c r="F87" s="217">
        <f t="shared" si="2"/>
        <v>0</v>
      </c>
      <c r="G87" s="218"/>
      <c r="H87" s="218"/>
      <c r="I87" s="219"/>
      <c r="J87" s="145"/>
      <c r="K87" s="146">
        <f>$D$87*$F$87*$J$87/60</f>
        <v>0</v>
      </c>
      <c r="L87" s="147" t="e">
        <f>($F$87*$J$87/60)/$D$87</f>
        <v>#DIV/0!</v>
      </c>
      <c r="M87" s="131"/>
    </row>
    <row r="88" spans="2:13" s="28" customFormat="1" ht="20.100000000000001" customHeight="1" x14ac:dyDescent="0.2">
      <c r="B88" s="212"/>
      <c r="C88" s="142" t="s">
        <v>70</v>
      </c>
      <c r="D88" s="143"/>
      <c r="E88" s="144"/>
      <c r="F88" s="214">
        <f t="shared" si="2"/>
        <v>0</v>
      </c>
      <c r="G88" s="215"/>
      <c r="H88" s="215"/>
      <c r="I88" s="216"/>
      <c r="J88" s="145"/>
      <c r="K88" s="146">
        <f>$D$88*$F$88*$J$88/60</f>
        <v>0</v>
      </c>
      <c r="L88" s="147" t="e">
        <f>($F$88*$J$88/60)/$D$88</f>
        <v>#DIV/0!</v>
      </c>
      <c r="M88" s="131"/>
    </row>
    <row r="89" spans="2:13" s="28" customFormat="1" ht="20.100000000000001" customHeight="1" x14ac:dyDescent="0.2">
      <c r="B89" s="213"/>
      <c r="C89" s="148" t="s">
        <v>71</v>
      </c>
      <c r="D89" s="149"/>
      <c r="E89" s="150"/>
      <c r="F89" s="229">
        <f t="shared" si="2"/>
        <v>0</v>
      </c>
      <c r="G89" s="230"/>
      <c r="H89" s="230"/>
      <c r="I89" s="231"/>
      <c r="J89" s="151"/>
      <c r="K89" s="152">
        <f>$D$89*$F$89*$J$89/60</f>
        <v>0</v>
      </c>
      <c r="L89" s="153" t="e">
        <f>($F$89*$J$89/60)/$D$89</f>
        <v>#DIV/0!</v>
      </c>
      <c r="M89" s="131"/>
    </row>
    <row r="90" spans="2:13" s="28" customFormat="1" ht="20.100000000000001" customHeight="1" x14ac:dyDescent="0.2">
      <c r="B90" s="212" t="s">
        <v>72</v>
      </c>
      <c r="C90" s="154" t="s">
        <v>73</v>
      </c>
      <c r="D90" s="155"/>
      <c r="E90" s="156"/>
      <c r="F90" s="214">
        <f t="shared" si="2"/>
        <v>0</v>
      </c>
      <c r="G90" s="215"/>
      <c r="H90" s="215"/>
      <c r="I90" s="216"/>
      <c r="J90" s="157"/>
      <c r="K90" s="158">
        <f>$D$90*$F$90*$J$90/60</f>
        <v>0</v>
      </c>
      <c r="L90" s="159" t="e">
        <f>($F$90*$J$90/60)/$D$90</f>
        <v>#DIV/0!</v>
      </c>
      <c r="M90" s="131"/>
    </row>
    <row r="91" spans="2:13" s="28" customFormat="1" ht="20.100000000000001" customHeight="1" x14ac:dyDescent="0.2">
      <c r="B91" s="212"/>
      <c r="C91" s="154" t="s">
        <v>143</v>
      </c>
      <c r="D91" s="155"/>
      <c r="E91" s="156"/>
      <c r="F91" s="214">
        <f t="shared" ref="F91:F92" si="3">E91*12</f>
        <v>0</v>
      </c>
      <c r="G91" s="215"/>
      <c r="H91" s="215"/>
      <c r="I91" s="216"/>
      <c r="J91" s="157"/>
      <c r="K91" s="158">
        <f>$D$91*$F$91*$J$91/60</f>
        <v>0</v>
      </c>
      <c r="L91" s="159" t="e">
        <f>($F$91*$J$91/60)/$D$91</f>
        <v>#DIV/0!</v>
      </c>
      <c r="M91" s="131"/>
    </row>
    <row r="92" spans="2:13" s="28" customFormat="1" ht="20.100000000000001" customHeight="1" x14ac:dyDescent="0.2">
      <c r="B92" s="212"/>
      <c r="C92" s="154" t="s">
        <v>144</v>
      </c>
      <c r="D92" s="155"/>
      <c r="E92" s="156"/>
      <c r="F92" s="214">
        <f t="shared" si="3"/>
        <v>0</v>
      </c>
      <c r="G92" s="215"/>
      <c r="H92" s="215"/>
      <c r="I92" s="216"/>
      <c r="J92" s="157"/>
      <c r="K92" s="158">
        <f>$D$92*$F$92*$J$92/60</f>
        <v>0</v>
      </c>
      <c r="L92" s="159" t="e">
        <f>($F$92*$J$92/60)/$D$92</f>
        <v>#DIV/0!</v>
      </c>
      <c r="M92" s="131"/>
    </row>
    <row r="93" spans="2:13" s="28" customFormat="1" ht="20.100000000000001" customHeight="1" x14ac:dyDescent="0.2">
      <c r="B93" s="212"/>
      <c r="C93" s="142" t="s">
        <v>145</v>
      </c>
      <c r="D93" s="143"/>
      <c r="E93" s="144"/>
      <c r="F93" s="214">
        <f t="shared" si="2"/>
        <v>0</v>
      </c>
      <c r="G93" s="215"/>
      <c r="H93" s="215"/>
      <c r="I93" s="216"/>
      <c r="J93" s="145"/>
      <c r="K93" s="146">
        <f>$D$93*$F$93*$J$93/60</f>
        <v>0</v>
      </c>
      <c r="L93" s="147" t="e">
        <f>($F$93*$J$93/60)/$D$93</f>
        <v>#DIV/0!</v>
      </c>
      <c r="M93" s="131"/>
    </row>
    <row r="94" spans="2:13" s="28" customFormat="1" ht="20.100000000000001" customHeight="1" x14ac:dyDescent="0.2">
      <c r="B94" s="212"/>
      <c r="C94" s="142" t="s">
        <v>146</v>
      </c>
      <c r="D94" s="143"/>
      <c r="E94" s="144"/>
      <c r="F94" s="217">
        <f t="shared" si="2"/>
        <v>0</v>
      </c>
      <c r="G94" s="218"/>
      <c r="H94" s="218"/>
      <c r="I94" s="219"/>
      <c r="J94" s="145"/>
      <c r="K94" s="146">
        <f>$D$94*$F$94*$J$94/60</f>
        <v>0</v>
      </c>
      <c r="L94" s="147" t="e">
        <f>($F$94*$J$94/60)/$D$94</f>
        <v>#DIV/0!</v>
      </c>
      <c r="M94" s="131"/>
    </row>
    <row r="95" spans="2:13" s="28" customFormat="1" ht="20.100000000000001" customHeight="1" x14ac:dyDescent="0.2">
      <c r="B95" s="213"/>
      <c r="C95" s="142" t="s">
        <v>147</v>
      </c>
      <c r="D95" s="143"/>
      <c r="E95" s="144"/>
      <c r="F95" s="214">
        <f t="shared" si="2"/>
        <v>0</v>
      </c>
      <c r="G95" s="215"/>
      <c r="H95" s="215"/>
      <c r="I95" s="216"/>
      <c r="J95" s="145"/>
      <c r="K95" s="160">
        <f>$D$95*$F$95*$J$95/60</f>
        <v>0</v>
      </c>
      <c r="L95" s="161" t="e">
        <f>($F$95*$J$95/60)/$D$95</f>
        <v>#DIV/0!</v>
      </c>
      <c r="M95" s="131"/>
    </row>
    <row r="96" spans="2:13" s="28" customFormat="1" ht="20.100000000000001" customHeight="1" x14ac:dyDescent="0.2">
      <c r="B96" s="220"/>
      <c r="C96" s="221"/>
      <c r="D96" s="221"/>
      <c r="E96" s="162">
        <f>SUM(E85:E95)</f>
        <v>0</v>
      </c>
      <c r="F96" s="222">
        <f>SUM(F85:I95)</f>
        <v>0</v>
      </c>
      <c r="G96" s="223"/>
      <c r="H96" s="223"/>
      <c r="I96" s="224"/>
      <c r="J96" s="163">
        <f>SUM(J85:J95)</f>
        <v>0</v>
      </c>
      <c r="K96" s="164">
        <f>SUM(K85:K95)</f>
        <v>0</v>
      </c>
      <c r="L96" s="165" t="e">
        <f>SUM(L85:L95)</f>
        <v>#DIV/0!</v>
      </c>
      <c r="M96" s="131"/>
    </row>
    <row r="97" spans="2:13" s="28" customFormat="1" ht="20.100000000000001" customHeight="1" x14ac:dyDescent="0.2">
      <c r="B97" s="131"/>
      <c r="C97" s="131"/>
      <c r="D97" s="131"/>
      <c r="E97" s="131"/>
      <c r="F97" s="131"/>
      <c r="G97" s="131"/>
      <c r="H97" s="131"/>
      <c r="I97" s="131"/>
      <c r="J97" s="131"/>
      <c r="K97" s="131"/>
      <c r="L97" s="131"/>
      <c r="M97" s="131"/>
    </row>
    <row r="98" spans="2:13" s="28" customFormat="1" ht="20.100000000000001" customHeight="1" x14ac:dyDescent="0.2">
      <c r="B98" s="131"/>
      <c r="C98" s="131"/>
      <c r="D98" s="131"/>
      <c r="E98" s="131"/>
      <c r="F98" s="131"/>
      <c r="G98" s="131"/>
      <c r="H98" s="131"/>
      <c r="I98" s="131"/>
      <c r="J98" s="24" t="s">
        <v>77</v>
      </c>
      <c r="K98" s="131"/>
      <c r="L98" s="131"/>
      <c r="M98" s="131"/>
    </row>
    <row r="99" spans="2:13" s="28" customFormat="1" ht="20.100000000000001" customHeight="1" x14ac:dyDescent="0.2">
      <c r="B99" s="131"/>
      <c r="C99" s="131"/>
      <c r="D99" s="180"/>
      <c r="E99" s="131"/>
      <c r="F99" s="131"/>
      <c r="G99" s="131"/>
      <c r="H99" s="131"/>
      <c r="I99" s="131"/>
      <c r="J99" s="131"/>
      <c r="K99" s="131"/>
      <c r="L99" s="166" t="e">
        <f>($K$80-$K$96)/$K$80</f>
        <v>#DIV/0!</v>
      </c>
      <c r="M99" s="131"/>
    </row>
    <row r="100" spans="2:13" s="28" customFormat="1" ht="14.4" x14ac:dyDescent="0.2">
      <c r="B100" s="132"/>
      <c r="C100" s="132"/>
      <c r="D100" s="180"/>
      <c r="E100" s="131"/>
      <c r="F100" s="131"/>
      <c r="G100" s="131"/>
      <c r="H100" s="131"/>
      <c r="I100" s="131"/>
      <c r="J100" s="131"/>
      <c r="K100" s="131"/>
      <c r="L100" s="131"/>
      <c r="M100" s="131"/>
    </row>
    <row r="101" spans="2:13" s="28" customFormat="1" ht="9" customHeight="1" x14ac:dyDescent="0.2">
      <c r="B101" s="131"/>
      <c r="C101" s="131"/>
      <c r="D101" s="180"/>
      <c r="E101" s="131"/>
      <c r="F101" s="131"/>
      <c r="G101" s="131"/>
      <c r="H101" s="131"/>
      <c r="I101" s="131"/>
      <c r="J101" s="131"/>
      <c r="K101" s="131"/>
      <c r="L101" s="131"/>
      <c r="M101" s="131"/>
    </row>
    <row r="102" spans="2:13" s="28" customFormat="1" ht="14.4" x14ac:dyDescent="0.2">
      <c r="B102" s="132"/>
      <c r="C102" s="132"/>
      <c r="D102" s="131"/>
      <c r="E102" s="131"/>
      <c r="F102" s="131"/>
      <c r="G102" s="131"/>
      <c r="H102" s="131"/>
      <c r="I102" s="131"/>
      <c r="J102" s="131"/>
      <c r="K102" s="131"/>
      <c r="L102" s="131"/>
      <c r="M102" s="131"/>
    </row>
    <row r="103" spans="2:13" s="28" customFormat="1" ht="14.4" x14ac:dyDescent="0.2">
      <c r="B103" s="132"/>
      <c r="C103" s="132"/>
      <c r="D103" s="131"/>
      <c r="E103" s="131"/>
      <c r="F103" s="131"/>
      <c r="G103" s="131"/>
      <c r="H103" s="131"/>
      <c r="I103" s="131"/>
      <c r="J103" s="131"/>
      <c r="K103" s="131"/>
      <c r="L103" s="131"/>
      <c r="M103" s="131"/>
    </row>
    <row r="104" spans="2:13" s="28" customFormat="1" ht="18.75" customHeight="1" x14ac:dyDescent="0.2">
      <c r="B104" s="132" t="s">
        <v>98</v>
      </c>
      <c r="C104" s="132"/>
      <c r="D104" s="1"/>
      <c r="E104" s="1"/>
      <c r="F104" s="1"/>
      <c r="G104" s="1"/>
      <c r="H104" s="1"/>
      <c r="I104" s="1"/>
      <c r="J104" s="1"/>
      <c r="K104" s="1"/>
      <c r="L104" s="1"/>
      <c r="M104" s="1"/>
    </row>
    <row r="105" spans="2:13" s="28" customFormat="1" ht="150" customHeight="1" x14ac:dyDescent="0.2">
      <c r="B105" s="209"/>
      <c r="C105" s="209"/>
      <c r="D105" s="209"/>
      <c r="E105" s="209"/>
      <c r="F105" s="209"/>
      <c r="G105" s="209"/>
      <c r="H105" s="209"/>
      <c r="I105" s="209"/>
      <c r="J105" s="209"/>
      <c r="K105" s="209"/>
      <c r="L105" s="209"/>
      <c r="M105" s="209"/>
    </row>
    <row r="106" spans="2:13" s="28" customFormat="1" x14ac:dyDescent="0.2">
      <c r="B106" s="73"/>
      <c r="C106" s="73"/>
      <c r="D106" s="74"/>
      <c r="E106" s="74"/>
      <c r="F106" s="74"/>
      <c r="G106" s="74"/>
    </row>
    <row r="107" spans="2:13" s="28" customFormat="1" x14ac:dyDescent="0.2">
      <c r="B107" s="73"/>
      <c r="C107" s="73"/>
      <c r="D107" s="74"/>
      <c r="E107" s="74"/>
      <c r="F107" s="74"/>
      <c r="G107" s="74"/>
    </row>
    <row r="108" spans="2:13" s="28" customFormat="1" x14ac:dyDescent="0.2">
      <c r="B108" s="73"/>
      <c r="C108" s="73"/>
      <c r="D108" s="74"/>
      <c r="E108" s="74"/>
      <c r="F108" s="74"/>
      <c r="G108" s="74"/>
    </row>
    <row r="109" spans="2:13" s="28" customFormat="1" x14ac:dyDescent="0.2">
      <c r="B109" s="75"/>
      <c r="C109" s="75"/>
      <c r="D109" s="74"/>
      <c r="E109" s="74"/>
      <c r="F109" s="74"/>
      <c r="G109" s="74"/>
    </row>
    <row r="110" spans="2:13" s="28" customFormat="1" x14ac:dyDescent="0.2">
      <c r="B110" s="25"/>
      <c r="C110" s="25"/>
    </row>
    <row r="111" spans="2:13" s="28" customFormat="1" ht="18.75" customHeight="1" x14ac:dyDescent="0.2">
      <c r="B111" s="210"/>
      <c r="C111" s="76"/>
      <c r="D111" s="210"/>
      <c r="E111" s="210"/>
      <c r="F111" s="76"/>
      <c r="G111" s="76"/>
    </row>
    <row r="112" spans="2:13" s="28" customFormat="1" x14ac:dyDescent="0.2">
      <c r="B112" s="210"/>
      <c r="C112" s="76"/>
      <c r="D112" s="76"/>
      <c r="E112" s="77"/>
      <c r="F112" s="77"/>
      <c r="G112" s="77"/>
    </row>
    <row r="113" spans="2:7" s="28" customFormat="1" x14ac:dyDescent="0.2">
      <c r="B113" s="73"/>
      <c r="C113" s="73"/>
      <c r="D113" s="74"/>
      <c r="E113" s="74"/>
      <c r="F113" s="74"/>
      <c r="G113" s="74"/>
    </row>
    <row r="114" spans="2:7" s="28" customFormat="1" x14ac:dyDescent="0.2">
      <c r="B114" s="73"/>
      <c r="C114" s="73"/>
      <c r="D114" s="74"/>
      <c r="E114" s="74"/>
      <c r="F114" s="74"/>
      <c r="G114" s="74"/>
    </row>
    <row r="115" spans="2:7" s="28" customFormat="1" x14ac:dyDescent="0.2">
      <c r="B115" s="73"/>
      <c r="C115" s="73"/>
      <c r="D115" s="74"/>
      <c r="E115" s="74"/>
      <c r="F115" s="74"/>
      <c r="G115" s="74"/>
    </row>
    <row r="116" spans="2:7" s="28" customFormat="1" x14ac:dyDescent="0.2">
      <c r="B116" s="75"/>
      <c r="C116" s="75"/>
      <c r="D116" s="74"/>
      <c r="E116" s="74"/>
      <c r="F116" s="74"/>
      <c r="G116" s="74"/>
    </row>
    <row r="117" spans="2:7" s="28" customFormat="1" x14ac:dyDescent="0.2">
      <c r="B117" s="29"/>
      <c r="C117" s="29"/>
    </row>
    <row r="118" spans="2:7" s="28" customFormat="1" x14ac:dyDescent="0.2">
      <c r="D118" s="78"/>
    </row>
    <row r="119" spans="2:7" s="28" customFormat="1" x14ac:dyDescent="0.2"/>
    <row r="121" spans="2:7" ht="14.25" customHeight="1" x14ac:dyDescent="0.2"/>
  </sheetData>
  <sheetProtection selectLockedCells="1" selectUnlockedCells="1"/>
  <dataConsolidate/>
  <mergeCells count="79">
    <mergeCell ref="F92:I92"/>
    <mergeCell ref="R61:Z61"/>
    <mergeCell ref="B62:M62"/>
    <mergeCell ref="F75:I75"/>
    <mergeCell ref="F76:I76"/>
    <mergeCell ref="F91:I91"/>
    <mergeCell ref="L67:L68"/>
    <mergeCell ref="F68:I68"/>
    <mergeCell ref="B69:B73"/>
    <mergeCell ref="F69:I69"/>
    <mergeCell ref="F70:I70"/>
    <mergeCell ref="F71:I71"/>
    <mergeCell ref="F72:I72"/>
    <mergeCell ref="F73:I73"/>
    <mergeCell ref="B67:C68"/>
    <mergeCell ref="D67:D68"/>
    <mergeCell ref="B11:M11"/>
    <mergeCell ref="B2:M2"/>
    <mergeCell ref="L4:M4"/>
    <mergeCell ref="B6:C6"/>
    <mergeCell ref="D6:M6"/>
    <mergeCell ref="B7:C7"/>
    <mergeCell ref="D7:M7"/>
    <mergeCell ref="B8:C8"/>
    <mergeCell ref="D8:M8"/>
    <mergeCell ref="B9:C9"/>
    <mergeCell ref="D9:M9"/>
    <mergeCell ref="B10:M10"/>
    <mergeCell ref="R51:Z51"/>
    <mergeCell ref="B12:M12"/>
    <mergeCell ref="B13:M13"/>
    <mergeCell ref="B14:M14"/>
    <mergeCell ref="C15:D15"/>
    <mergeCell ref="E15:H15"/>
    <mergeCell ref="I15:M15"/>
    <mergeCell ref="B20:M20"/>
    <mergeCell ref="C31:J31"/>
    <mergeCell ref="C33:M35"/>
    <mergeCell ref="B48:E48"/>
    <mergeCell ref="G48:M48"/>
    <mergeCell ref="B53:E53"/>
    <mergeCell ref="G53:M53"/>
    <mergeCell ref="B56:M56"/>
    <mergeCell ref="R58:Z58"/>
    <mergeCell ref="B59:M59"/>
    <mergeCell ref="B80:D80"/>
    <mergeCell ref="F80:I80"/>
    <mergeCell ref="E67:I67"/>
    <mergeCell ref="J67:J68"/>
    <mergeCell ref="K67:K68"/>
    <mergeCell ref="B74:B79"/>
    <mergeCell ref="F74:I74"/>
    <mergeCell ref="F77:I77"/>
    <mergeCell ref="F78:I78"/>
    <mergeCell ref="F79:I79"/>
    <mergeCell ref="F89:I89"/>
    <mergeCell ref="B83:C84"/>
    <mergeCell ref="D83:D84"/>
    <mergeCell ref="E83:I83"/>
    <mergeCell ref="L83:L84"/>
    <mergeCell ref="F84:I84"/>
    <mergeCell ref="J83:J84"/>
    <mergeCell ref="K83:K84"/>
    <mergeCell ref="B105:M105"/>
    <mergeCell ref="B111:B112"/>
    <mergeCell ref="D111:E111"/>
    <mergeCell ref="G37:H37"/>
    <mergeCell ref="B90:B95"/>
    <mergeCell ref="F90:I90"/>
    <mergeCell ref="F93:I93"/>
    <mergeCell ref="F94:I94"/>
    <mergeCell ref="F95:I95"/>
    <mergeCell ref="B96:D96"/>
    <mergeCell ref="F96:I96"/>
    <mergeCell ref="B85:B89"/>
    <mergeCell ref="F85:I85"/>
    <mergeCell ref="F86:I86"/>
    <mergeCell ref="F87:I87"/>
    <mergeCell ref="F88:I88"/>
  </mergeCells>
  <phoneticPr fontId="12"/>
  <conditionalFormatting sqref="D16">
    <cfRule type="containsText" dxfId="2" priority="1" operator="containsText" text="あり">
      <formula>NOT(ISERROR(SEARCH("あり",D16)))</formula>
    </cfRule>
    <cfRule type="containsText" dxfId="1" priority="2" operator="containsText" text="なし">
      <formula>NOT(ISERROR(SEARCH("なし",D16)))</formula>
    </cfRule>
    <cfRule type="containsText" dxfId="0" priority="3" operator="containsText" text="あり">
      <formula>NOT(ISERROR(SEARCH("あり",D16)))</formula>
    </cfRule>
  </conditionalFormatting>
  <dataValidations count="6">
    <dataValidation type="list" allowBlank="1" showInputMessage="1" showErrorMessage="1" sqref="I15:M15" xr:uid="{84BA9627-97F4-43D0-A697-0CC476AC3287}">
      <formula1>"令和元年度,令和２年度,令和３年度,令和４年度,令和５年度,令和６年度"</formula1>
    </dataValidation>
    <dataValidation imeMode="halfKatakana" allowBlank="1" showInputMessage="1" showErrorMessage="1" sqref="D8:K8 D6" xr:uid="{A0F2A809-A522-4A52-ADF7-7DC903EDD19B}"/>
    <dataValidation type="list" allowBlank="1" showInputMessage="1" showErrorMessage="1" sqref="D16 C15:D15" xr:uid="{88B70DBA-D38E-4859-B56A-E28056354C96}">
      <formula1>"あり,なし"</formula1>
    </dataValidation>
    <dataValidation type="list" allowBlank="1" showInputMessage="1" showErrorMessage="1" sqref="I16" xr:uid="{297FE2CB-E9D0-46E3-B990-AFE4E669F680}">
      <formula1>"令和元年度,令和２年度,令和３年度"</formula1>
    </dataValidation>
    <dataValidation type="list" allowBlank="1" showInputMessage="1" showErrorMessage="1" sqref="B11:M11" xr:uid="{4A1C4CAD-D643-44D3-87E1-E0A43604664E}">
      <formula1>"障害者支援施設,グループホーム,居宅介護,重度訪問介護,短期入所,重度障害者等包括支援"</formula1>
    </dataValidation>
    <dataValidation imeMode="halfAlpha" allowBlank="1" showInputMessage="1" showErrorMessage="1" sqref="B13:M13" xr:uid="{72254C57-B6CA-4BB1-A4A3-11D9AAC95A99}"/>
  </dataValidations>
  <printOptions horizontalCentered="1"/>
  <pageMargins left="0.70866141732283472" right="0.70866141732283472" top="0.74803149606299213" bottom="0.74803149606299213" header="0.31496062992125984" footer="0.31496062992125984"/>
  <pageSetup paperSize="9" scale="57" fitToHeight="0" orientation="portrait" r:id="rId1"/>
  <rowBreaks count="1" manualBreakCount="1">
    <brk id="5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autoFill="0" autoLine="0" autoPict="0">
                <anchor moveWithCells="1">
                  <from>
                    <xdr:col>2</xdr:col>
                    <xdr:colOff>22860</xdr:colOff>
                    <xdr:row>25</xdr:row>
                    <xdr:rowOff>160020</xdr:rowOff>
                  </from>
                  <to>
                    <xdr:col>2</xdr:col>
                    <xdr:colOff>266700</xdr:colOff>
                    <xdr:row>28</xdr:row>
                    <xdr:rowOff>106680</xdr:rowOff>
                  </to>
                </anchor>
              </controlPr>
            </control>
          </mc:Choice>
        </mc:AlternateContent>
        <mc:AlternateContent xmlns:mc="http://schemas.openxmlformats.org/markup-compatibility/2006">
          <mc:Choice Requires="x14">
            <control shapeId="108546" r:id="rId5" name="Check Box 2">
              <controlPr defaultSize="0" autoFill="0" autoLine="0" autoPict="0">
                <anchor moveWithCells="1">
                  <from>
                    <xdr:col>2</xdr:col>
                    <xdr:colOff>1714500</xdr:colOff>
                    <xdr:row>27</xdr:row>
                    <xdr:rowOff>213360</xdr:rowOff>
                  </from>
                  <to>
                    <xdr:col>3</xdr:col>
                    <xdr:colOff>60960</xdr:colOff>
                    <xdr:row>28</xdr:row>
                    <xdr:rowOff>198120</xdr:rowOff>
                  </to>
                </anchor>
              </controlPr>
            </control>
          </mc:Choice>
        </mc:AlternateContent>
        <mc:AlternateContent xmlns:mc="http://schemas.openxmlformats.org/markup-compatibility/2006">
          <mc:Choice Requires="x14">
            <control shapeId="108547" r:id="rId6" name="Check Box 3">
              <controlPr defaultSize="0" autoFill="0" autoLine="0" autoPict="0">
                <anchor moveWithCells="1">
                  <from>
                    <xdr:col>2</xdr:col>
                    <xdr:colOff>1714500</xdr:colOff>
                    <xdr:row>26</xdr:row>
                    <xdr:rowOff>15240</xdr:rowOff>
                  </from>
                  <to>
                    <xdr:col>3</xdr:col>
                    <xdr:colOff>45720</xdr:colOff>
                    <xdr:row>28</xdr:row>
                    <xdr:rowOff>53340</xdr:rowOff>
                  </to>
                </anchor>
              </controlPr>
            </control>
          </mc:Choice>
        </mc:AlternateContent>
        <mc:AlternateContent xmlns:mc="http://schemas.openxmlformats.org/markup-compatibility/2006">
          <mc:Choice Requires="x14">
            <control shapeId="108548" r:id="rId7" name="Check Box 4">
              <controlPr defaultSize="0" autoFill="0" autoLine="0" autoPict="0">
                <anchor moveWithCells="1">
                  <from>
                    <xdr:col>0</xdr:col>
                    <xdr:colOff>99060</xdr:colOff>
                    <xdr:row>18</xdr:row>
                    <xdr:rowOff>0</xdr:rowOff>
                  </from>
                  <to>
                    <xdr:col>1</xdr:col>
                    <xdr:colOff>251460</xdr:colOff>
                    <xdr:row>19</xdr:row>
                    <xdr:rowOff>60960</xdr:rowOff>
                  </to>
                </anchor>
              </controlPr>
            </control>
          </mc:Choice>
        </mc:AlternateContent>
        <mc:AlternateContent xmlns:mc="http://schemas.openxmlformats.org/markup-compatibility/2006">
          <mc:Choice Requires="x14">
            <control shapeId="108549" r:id="rId8" name="Check Box 5">
              <controlPr defaultSize="0" autoFill="0" autoLine="0" autoPict="0">
                <anchor moveWithCells="1">
                  <from>
                    <xdr:col>0</xdr:col>
                    <xdr:colOff>99060</xdr:colOff>
                    <xdr:row>18</xdr:row>
                    <xdr:rowOff>373380</xdr:rowOff>
                  </from>
                  <to>
                    <xdr:col>1</xdr:col>
                    <xdr:colOff>259080</xdr:colOff>
                    <xdr:row>20</xdr:row>
                    <xdr:rowOff>22860</xdr:rowOff>
                  </to>
                </anchor>
              </controlPr>
            </control>
          </mc:Choice>
        </mc:AlternateContent>
        <mc:AlternateContent xmlns:mc="http://schemas.openxmlformats.org/markup-compatibility/2006">
          <mc:Choice Requires="x14">
            <control shapeId="108550" r:id="rId9" name="Check Box 6">
              <controlPr defaultSize="0" autoFill="0" autoLine="0" autoPict="0">
                <anchor moveWithCells="1">
                  <from>
                    <xdr:col>0</xdr:col>
                    <xdr:colOff>99060</xdr:colOff>
                    <xdr:row>19</xdr:row>
                    <xdr:rowOff>381000</xdr:rowOff>
                  </from>
                  <to>
                    <xdr:col>1</xdr:col>
                    <xdr:colOff>251460</xdr:colOff>
                    <xdr:row>21</xdr:row>
                    <xdr:rowOff>0</xdr:rowOff>
                  </to>
                </anchor>
              </controlPr>
            </control>
          </mc:Choice>
        </mc:AlternateContent>
        <mc:AlternateContent xmlns:mc="http://schemas.openxmlformats.org/markup-compatibility/2006">
          <mc:Choice Requires="x14">
            <control shapeId="108551" r:id="rId10" name="Check Box 7">
              <controlPr defaultSize="0" autoFill="0" autoLine="0" autoPict="0">
                <anchor moveWithCells="1">
                  <from>
                    <xdr:col>2</xdr:col>
                    <xdr:colOff>22860</xdr:colOff>
                    <xdr:row>27</xdr:row>
                    <xdr:rowOff>220980</xdr:rowOff>
                  </from>
                  <to>
                    <xdr:col>2</xdr:col>
                    <xdr:colOff>259080</xdr:colOff>
                    <xdr:row>29</xdr:row>
                    <xdr:rowOff>38100</xdr:rowOff>
                  </to>
                </anchor>
              </controlPr>
            </control>
          </mc:Choice>
        </mc:AlternateContent>
        <mc:AlternateContent xmlns:mc="http://schemas.openxmlformats.org/markup-compatibility/2006">
          <mc:Choice Requires="x14">
            <control shapeId="108552" r:id="rId11" name="Check Box 8">
              <controlPr defaultSize="0" autoFill="0" autoLine="0" autoPict="0">
                <anchor moveWithCells="1">
                  <from>
                    <xdr:col>4</xdr:col>
                    <xdr:colOff>861060</xdr:colOff>
                    <xdr:row>25</xdr:row>
                    <xdr:rowOff>144780</xdr:rowOff>
                  </from>
                  <to>
                    <xdr:col>5</xdr:col>
                    <xdr:colOff>38100</xdr:colOff>
                    <xdr:row>28</xdr:row>
                    <xdr:rowOff>114300</xdr:rowOff>
                  </to>
                </anchor>
              </controlPr>
            </control>
          </mc:Choice>
        </mc:AlternateContent>
        <mc:AlternateContent xmlns:mc="http://schemas.openxmlformats.org/markup-compatibility/2006">
          <mc:Choice Requires="x14">
            <control shapeId="108553" r:id="rId12" name="Check Box 9">
              <controlPr defaultSize="0" autoFill="0" autoLine="0" autoPict="0">
                <anchor moveWithCells="1">
                  <from>
                    <xdr:col>1</xdr:col>
                    <xdr:colOff>7620</xdr:colOff>
                    <xdr:row>48</xdr:row>
                    <xdr:rowOff>0</xdr:rowOff>
                  </from>
                  <to>
                    <xdr:col>2</xdr:col>
                    <xdr:colOff>1211580</xdr:colOff>
                    <xdr:row>49</xdr:row>
                    <xdr:rowOff>7620</xdr:rowOff>
                  </to>
                </anchor>
              </controlPr>
            </control>
          </mc:Choice>
        </mc:AlternateContent>
        <mc:AlternateContent xmlns:mc="http://schemas.openxmlformats.org/markup-compatibility/2006">
          <mc:Choice Requires="x14">
            <control shapeId="108554" r:id="rId13" name="Check Box 10">
              <controlPr defaultSize="0" autoFill="0" autoLine="0" autoPict="0">
                <anchor moveWithCells="1">
                  <from>
                    <xdr:col>1</xdr:col>
                    <xdr:colOff>7620</xdr:colOff>
                    <xdr:row>48</xdr:row>
                    <xdr:rowOff>220980</xdr:rowOff>
                  </from>
                  <to>
                    <xdr:col>2</xdr:col>
                    <xdr:colOff>1440180</xdr:colOff>
                    <xdr:row>49</xdr:row>
                    <xdr:rowOff>228600</xdr:rowOff>
                  </to>
                </anchor>
              </controlPr>
            </control>
          </mc:Choice>
        </mc:AlternateContent>
        <mc:AlternateContent xmlns:mc="http://schemas.openxmlformats.org/markup-compatibility/2006">
          <mc:Choice Requires="x14">
            <control shapeId="108555" r:id="rId14" name="Check Box 11">
              <controlPr defaultSize="0" autoFill="0" autoLine="0" autoPict="0">
                <anchor moveWithCells="1">
                  <from>
                    <xdr:col>1</xdr:col>
                    <xdr:colOff>7620</xdr:colOff>
                    <xdr:row>49</xdr:row>
                    <xdr:rowOff>213360</xdr:rowOff>
                  </from>
                  <to>
                    <xdr:col>2</xdr:col>
                    <xdr:colOff>1249680</xdr:colOff>
                    <xdr:row>51</xdr:row>
                    <xdr:rowOff>45720</xdr:rowOff>
                  </to>
                </anchor>
              </controlPr>
            </control>
          </mc:Choice>
        </mc:AlternateContent>
        <mc:AlternateContent xmlns:mc="http://schemas.openxmlformats.org/markup-compatibility/2006">
          <mc:Choice Requires="x14">
            <control shapeId="108556" r:id="rId15" name="Check Box 12">
              <controlPr defaultSize="0" autoFill="0" autoLine="0" autoPict="0">
                <anchor moveWithCells="1">
                  <from>
                    <xdr:col>2</xdr:col>
                    <xdr:colOff>1790700</xdr:colOff>
                    <xdr:row>48</xdr:row>
                    <xdr:rowOff>7620</xdr:rowOff>
                  </from>
                  <to>
                    <xdr:col>4</xdr:col>
                    <xdr:colOff>883920</xdr:colOff>
                    <xdr:row>49</xdr:row>
                    <xdr:rowOff>7620</xdr:rowOff>
                  </to>
                </anchor>
              </controlPr>
            </control>
          </mc:Choice>
        </mc:AlternateContent>
        <mc:AlternateContent xmlns:mc="http://schemas.openxmlformats.org/markup-compatibility/2006">
          <mc:Choice Requires="x14">
            <control shapeId="108557" r:id="rId16" name="Check Box 13">
              <controlPr defaultSize="0" autoFill="0" autoLine="0" autoPict="0">
                <anchor moveWithCells="1">
                  <from>
                    <xdr:col>2</xdr:col>
                    <xdr:colOff>1790700</xdr:colOff>
                    <xdr:row>48</xdr:row>
                    <xdr:rowOff>228600</xdr:rowOff>
                  </from>
                  <to>
                    <xdr:col>4</xdr:col>
                    <xdr:colOff>883920</xdr:colOff>
                    <xdr:row>50</xdr:row>
                    <xdr:rowOff>0</xdr:rowOff>
                  </to>
                </anchor>
              </controlPr>
            </control>
          </mc:Choice>
        </mc:AlternateContent>
        <mc:AlternateContent xmlns:mc="http://schemas.openxmlformats.org/markup-compatibility/2006">
          <mc:Choice Requires="x14">
            <control shapeId="108558" r:id="rId17" name="Check Box 14">
              <controlPr defaultSize="0" autoFill="0" autoLine="0" autoPict="0">
                <anchor moveWithCells="1">
                  <from>
                    <xdr:col>2</xdr:col>
                    <xdr:colOff>1790700</xdr:colOff>
                    <xdr:row>49</xdr:row>
                    <xdr:rowOff>228600</xdr:rowOff>
                  </from>
                  <to>
                    <xdr:col>4</xdr:col>
                    <xdr:colOff>883920</xdr:colOff>
                    <xdr:row>51</xdr:row>
                    <xdr:rowOff>60960</xdr:rowOff>
                  </to>
                </anchor>
              </controlPr>
            </control>
          </mc:Choice>
        </mc:AlternateContent>
        <mc:AlternateContent xmlns:mc="http://schemas.openxmlformats.org/markup-compatibility/2006">
          <mc:Choice Requires="x14">
            <control shapeId="108559" r:id="rId18" name="Check Box 15">
              <controlPr defaultSize="0" autoFill="0" autoLine="0" autoPict="0">
                <anchor moveWithCells="1">
                  <from>
                    <xdr:col>1</xdr:col>
                    <xdr:colOff>7620</xdr:colOff>
                    <xdr:row>51</xdr:row>
                    <xdr:rowOff>22860</xdr:rowOff>
                  </from>
                  <to>
                    <xdr:col>2</xdr:col>
                    <xdr:colOff>83820</xdr:colOff>
                    <xdr:row>52</xdr:row>
                    <xdr:rowOff>38100</xdr:rowOff>
                  </to>
                </anchor>
              </controlPr>
            </control>
          </mc:Choice>
        </mc:AlternateContent>
        <mc:AlternateContent xmlns:mc="http://schemas.openxmlformats.org/markup-compatibility/2006">
          <mc:Choice Requires="x14">
            <control shapeId="108560" r:id="rId19" name="Check Box 16">
              <controlPr defaultSize="0" autoFill="0" autoLine="0" autoPict="0">
                <anchor moveWithCells="1">
                  <from>
                    <xdr:col>6</xdr:col>
                    <xdr:colOff>76200</xdr:colOff>
                    <xdr:row>48</xdr:row>
                    <xdr:rowOff>38100</xdr:rowOff>
                  </from>
                  <to>
                    <xdr:col>8</xdr:col>
                    <xdr:colOff>533400</xdr:colOff>
                    <xdr:row>48</xdr:row>
                    <xdr:rowOff>228600</xdr:rowOff>
                  </to>
                </anchor>
              </controlPr>
            </control>
          </mc:Choice>
        </mc:AlternateContent>
        <mc:AlternateContent xmlns:mc="http://schemas.openxmlformats.org/markup-compatibility/2006">
          <mc:Choice Requires="x14">
            <control shapeId="108563" r:id="rId20" name="Check Box 19">
              <controlPr defaultSize="0" autoFill="0" autoLine="0" autoPict="0">
                <anchor moveWithCells="1">
                  <from>
                    <xdr:col>9</xdr:col>
                    <xdr:colOff>914400</xdr:colOff>
                    <xdr:row>49</xdr:row>
                    <xdr:rowOff>121920</xdr:rowOff>
                  </from>
                  <to>
                    <xdr:col>12</xdr:col>
                    <xdr:colOff>1211580</xdr:colOff>
                    <xdr:row>50</xdr:row>
                    <xdr:rowOff>137160</xdr:rowOff>
                  </to>
                </anchor>
              </controlPr>
            </control>
          </mc:Choice>
        </mc:AlternateContent>
        <mc:AlternateContent xmlns:mc="http://schemas.openxmlformats.org/markup-compatibility/2006">
          <mc:Choice Requires="x14">
            <control shapeId="108564" r:id="rId21" name="Check Box 20">
              <controlPr defaultSize="0" autoFill="0" autoLine="0" autoPict="0">
                <anchor moveWithCells="1">
                  <from>
                    <xdr:col>9</xdr:col>
                    <xdr:colOff>914400</xdr:colOff>
                    <xdr:row>50</xdr:row>
                    <xdr:rowOff>60960</xdr:rowOff>
                  </from>
                  <to>
                    <xdr:col>12</xdr:col>
                    <xdr:colOff>731520</xdr:colOff>
                    <xdr:row>51</xdr:row>
                    <xdr:rowOff>144780</xdr:rowOff>
                  </to>
                </anchor>
              </controlPr>
            </control>
          </mc:Choice>
        </mc:AlternateContent>
        <mc:AlternateContent xmlns:mc="http://schemas.openxmlformats.org/markup-compatibility/2006">
          <mc:Choice Requires="x14">
            <control shapeId="108565" r:id="rId22" name="Check Box 21">
              <controlPr defaultSize="0" autoFill="0" autoLine="0" autoPict="0">
                <anchor moveWithCells="1">
                  <from>
                    <xdr:col>10</xdr:col>
                    <xdr:colOff>152400</xdr:colOff>
                    <xdr:row>51</xdr:row>
                    <xdr:rowOff>76200</xdr:rowOff>
                  </from>
                  <to>
                    <xdr:col>11</xdr:col>
                    <xdr:colOff>251460</xdr:colOff>
                    <xdr:row>52</xdr:row>
                    <xdr:rowOff>106680</xdr:rowOff>
                  </to>
                </anchor>
              </controlPr>
            </control>
          </mc:Choice>
        </mc:AlternateContent>
        <mc:AlternateContent xmlns:mc="http://schemas.openxmlformats.org/markup-compatibility/2006">
          <mc:Choice Requires="x14">
            <control shapeId="108566" r:id="rId23" name="Check Box 22">
              <controlPr defaultSize="0" autoFill="0" autoLine="0" autoPict="0">
                <anchor moveWithCells="1">
                  <from>
                    <xdr:col>6</xdr:col>
                    <xdr:colOff>76200</xdr:colOff>
                    <xdr:row>51</xdr:row>
                    <xdr:rowOff>60960</xdr:rowOff>
                  </from>
                  <to>
                    <xdr:col>10</xdr:col>
                    <xdr:colOff>60960</xdr:colOff>
                    <xdr:row>52</xdr:row>
                    <xdr:rowOff>22860</xdr:rowOff>
                  </to>
                </anchor>
              </controlPr>
            </control>
          </mc:Choice>
        </mc:AlternateContent>
        <mc:AlternateContent xmlns:mc="http://schemas.openxmlformats.org/markup-compatibility/2006">
          <mc:Choice Requires="x14">
            <control shapeId="108567" r:id="rId24" name="Check Box 23">
              <controlPr defaultSize="0" autoFill="0" autoLine="0" autoPict="0">
                <anchor moveWithCells="1">
                  <from>
                    <xdr:col>0</xdr:col>
                    <xdr:colOff>99060</xdr:colOff>
                    <xdr:row>20</xdr:row>
                    <xdr:rowOff>381000</xdr:rowOff>
                  </from>
                  <to>
                    <xdr:col>1</xdr:col>
                    <xdr:colOff>137160</xdr:colOff>
                    <xdr:row>22</xdr:row>
                    <xdr:rowOff>7620</xdr:rowOff>
                  </to>
                </anchor>
              </controlPr>
            </control>
          </mc:Choice>
        </mc:AlternateContent>
        <mc:AlternateContent xmlns:mc="http://schemas.openxmlformats.org/markup-compatibility/2006">
          <mc:Choice Requires="x14">
            <control shapeId="108568" r:id="rId25" name="Check Box 24">
              <controlPr defaultSize="0" autoFill="0" autoLine="0" autoPict="0">
                <anchor moveWithCells="1">
                  <from>
                    <xdr:col>4</xdr:col>
                    <xdr:colOff>861060</xdr:colOff>
                    <xdr:row>27</xdr:row>
                    <xdr:rowOff>220980</xdr:rowOff>
                  </from>
                  <to>
                    <xdr:col>5</xdr:col>
                    <xdr:colOff>38100</xdr:colOff>
                    <xdr:row>29</xdr:row>
                    <xdr:rowOff>15240</xdr:rowOff>
                  </to>
                </anchor>
              </controlPr>
            </control>
          </mc:Choice>
        </mc:AlternateContent>
        <mc:AlternateContent xmlns:mc="http://schemas.openxmlformats.org/markup-compatibility/2006">
          <mc:Choice Requires="x14">
            <control shapeId="108569" r:id="rId26" name="Check Box 25">
              <controlPr defaultSize="0" autoFill="0" autoLine="0" autoPict="0">
                <anchor moveWithCells="1">
                  <from>
                    <xdr:col>7</xdr:col>
                    <xdr:colOff>350520</xdr:colOff>
                    <xdr:row>27</xdr:row>
                    <xdr:rowOff>198120</xdr:rowOff>
                  </from>
                  <to>
                    <xdr:col>8</xdr:col>
                    <xdr:colOff>30480</xdr:colOff>
                    <xdr:row>29</xdr:row>
                    <xdr:rowOff>30480</xdr:rowOff>
                  </to>
                </anchor>
              </controlPr>
            </control>
          </mc:Choice>
        </mc:AlternateContent>
        <mc:AlternateContent xmlns:mc="http://schemas.openxmlformats.org/markup-compatibility/2006">
          <mc:Choice Requires="x14">
            <control shapeId="108573" r:id="rId27" name="Check Box 29">
              <controlPr defaultSize="0" autoFill="0" autoLine="0" autoPict="0">
                <anchor moveWithCells="1">
                  <from>
                    <xdr:col>2</xdr:col>
                    <xdr:colOff>1783080</xdr:colOff>
                    <xdr:row>35</xdr:row>
                    <xdr:rowOff>152400</xdr:rowOff>
                  </from>
                  <to>
                    <xdr:col>3</xdr:col>
                    <xdr:colOff>0</xdr:colOff>
                    <xdr:row>37</xdr:row>
                    <xdr:rowOff>114300</xdr:rowOff>
                  </to>
                </anchor>
              </controlPr>
            </control>
          </mc:Choice>
        </mc:AlternateContent>
        <mc:AlternateContent xmlns:mc="http://schemas.openxmlformats.org/markup-compatibility/2006">
          <mc:Choice Requires="x14">
            <control shapeId="108574" r:id="rId28" name="Check Box 30">
              <controlPr defaultSize="0" autoFill="0" autoLine="0" autoPict="0">
                <anchor moveWithCells="1">
                  <from>
                    <xdr:col>5</xdr:col>
                    <xdr:colOff>350520</xdr:colOff>
                    <xdr:row>35</xdr:row>
                    <xdr:rowOff>152400</xdr:rowOff>
                  </from>
                  <to>
                    <xdr:col>6</xdr:col>
                    <xdr:colOff>190500</xdr:colOff>
                    <xdr:row>37</xdr:row>
                    <xdr:rowOff>114300</xdr:rowOff>
                  </to>
                </anchor>
              </controlPr>
            </control>
          </mc:Choice>
        </mc:AlternateContent>
        <mc:AlternateContent xmlns:mc="http://schemas.openxmlformats.org/markup-compatibility/2006">
          <mc:Choice Requires="x14">
            <control shapeId="108575" r:id="rId29" name="Check Box 31">
              <controlPr defaultSize="0" autoFill="0" autoLine="0" autoPict="0">
                <anchor moveWithCells="1">
                  <from>
                    <xdr:col>2</xdr:col>
                    <xdr:colOff>518160</xdr:colOff>
                    <xdr:row>35</xdr:row>
                    <xdr:rowOff>121920</xdr:rowOff>
                  </from>
                  <to>
                    <xdr:col>2</xdr:col>
                    <xdr:colOff>762000</xdr:colOff>
                    <xdr:row>37</xdr:row>
                    <xdr:rowOff>99060</xdr:rowOff>
                  </to>
                </anchor>
              </controlPr>
            </control>
          </mc:Choice>
        </mc:AlternateContent>
        <mc:AlternateContent xmlns:mc="http://schemas.openxmlformats.org/markup-compatibility/2006">
          <mc:Choice Requires="x14">
            <control shapeId="108576" r:id="rId30" name="Check Box 32">
              <controlPr defaultSize="0" autoFill="0" autoLine="0" autoPict="0">
                <anchor moveWithCells="1">
                  <from>
                    <xdr:col>4</xdr:col>
                    <xdr:colOff>38100</xdr:colOff>
                    <xdr:row>35</xdr:row>
                    <xdr:rowOff>152400</xdr:rowOff>
                  </from>
                  <to>
                    <xdr:col>4</xdr:col>
                    <xdr:colOff>289560</xdr:colOff>
                    <xdr:row>37</xdr:row>
                    <xdr:rowOff>114300</xdr:rowOff>
                  </to>
                </anchor>
              </controlPr>
            </control>
          </mc:Choice>
        </mc:AlternateContent>
        <mc:AlternateContent xmlns:mc="http://schemas.openxmlformats.org/markup-compatibility/2006">
          <mc:Choice Requires="x14">
            <control shapeId="108577" r:id="rId31" name="Check Box 33">
              <controlPr defaultSize="0" autoFill="0" autoLine="0" autoPict="0">
                <anchor moveWithCells="1">
                  <from>
                    <xdr:col>2</xdr:col>
                    <xdr:colOff>525780</xdr:colOff>
                    <xdr:row>43</xdr:row>
                    <xdr:rowOff>30480</xdr:rowOff>
                  </from>
                  <to>
                    <xdr:col>2</xdr:col>
                    <xdr:colOff>769620</xdr:colOff>
                    <xdr:row>45</xdr:row>
                    <xdr:rowOff>114300</xdr:rowOff>
                  </to>
                </anchor>
              </controlPr>
            </control>
          </mc:Choice>
        </mc:AlternateContent>
        <mc:AlternateContent xmlns:mc="http://schemas.openxmlformats.org/markup-compatibility/2006">
          <mc:Choice Requires="x14">
            <control shapeId="108578" r:id="rId32" name="Check Box 34">
              <controlPr defaultSize="0" autoFill="0" autoLine="0" autoPict="0">
                <anchor moveWithCells="1">
                  <from>
                    <xdr:col>2</xdr:col>
                    <xdr:colOff>518160</xdr:colOff>
                    <xdr:row>38</xdr:row>
                    <xdr:rowOff>144780</xdr:rowOff>
                  </from>
                  <to>
                    <xdr:col>2</xdr:col>
                    <xdr:colOff>762000</xdr:colOff>
                    <xdr:row>40</xdr:row>
                    <xdr:rowOff>137160</xdr:rowOff>
                  </to>
                </anchor>
              </controlPr>
            </control>
          </mc:Choice>
        </mc:AlternateContent>
        <mc:AlternateContent xmlns:mc="http://schemas.openxmlformats.org/markup-compatibility/2006">
          <mc:Choice Requires="x14">
            <control shapeId="108579" r:id="rId33" name="Check Box 35">
              <controlPr defaultSize="0" autoFill="0" autoLine="0" autoPict="0">
                <anchor moveWithCells="1">
                  <from>
                    <xdr:col>2</xdr:col>
                    <xdr:colOff>525780</xdr:colOff>
                    <xdr:row>37</xdr:row>
                    <xdr:rowOff>137160</xdr:rowOff>
                  </from>
                  <to>
                    <xdr:col>2</xdr:col>
                    <xdr:colOff>769620</xdr:colOff>
                    <xdr:row>39</xdr:row>
                    <xdr:rowOff>114300</xdr:rowOff>
                  </to>
                </anchor>
              </controlPr>
            </control>
          </mc:Choice>
        </mc:AlternateContent>
        <mc:AlternateContent xmlns:mc="http://schemas.openxmlformats.org/markup-compatibility/2006">
          <mc:Choice Requires="x14">
            <control shapeId="108580" r:id="rId34" name="Check Box 36">
              <controlPr defaultSize="0" autoFill="0" autoLine="0" autoPict="0">
                <anchor moveWithCells="1">
                  <from>
                    <xdr:col>2</xdr:col>
                    <xdr:colOff>525780</xdr:colOff>
                    <xdr:row>36</xdr:row>
                    <xdr:rowOff>152400</xdr:rowOff>
                  </from>
                  <to>
                    <xdr:col>2</xdr:col>
                    <xdr:colOff>769620</xdr:colOff>
                    <xdr:row>38</xdr:row>
                    <xdr:rowOff>137160</xdr:rowOff>
                  </to>
                </anchor>
              </controlPr>
            </control>
          </mc:Choice>
        </mc:AlternateContent>
        <mc:AlternateContent xmlns:mc="http://schemas.openxmlformats.org/markup-compatibility/2006">
          <mc:Choice Requires="x14">
            <control shapeId="108581" r:id="rId35" name="Check Box 37">
              <controlPr defaultSize="0" autoFill="0" autoLine="0" autoPict="0">
                <anchor moveWithCells="1">
                  <from>
                    <xdr:col>6</xdr:col>
                    <xdr:colOff>76200</xdr:colOff>
                    <xdr:row>49</xdr:row>
                    <xdr:rowOff>83820</xdr:rowOff>
                  </from>
                  <to>
                    <xdr:col>9</xdr:col>
                    <xdr:colOff>403860</xdr:colOff>
                    <xdr:row>50</xdr:row>
                    <xdr:rowOff>83820</xdr:rowOff>
                  </to>
                </anchor>
              </controlPr>
            </control>
          </mc:Choice>
        </mc:AlternateContent>
        <mc:AlternateContent xmlns:mc="http://schemas.openxmlformats.org/markup-compatibility/2006">
          <mc:Choice Requires="x14">
            <control shapeId="108582" r:id="rId36" name="Check Box 38">
              <controlPr defaultSize="0" autoFill="0" autoLine="0" autoPict="0">
                <anchor moveWithCells="1">
                  <from>
                    <xdr:col>6</xdr:col>
                    <xdr:colOff>76200</xdr:colOff>
                    <xdr:row>50</xdr:row>
                    <xdr:rowOff>68580</xdr:rowOff>
                  </from>
                  <to>
                    <xdr:col>9</xdr:col>
                    <xdr:colOff>152400</xdr:colOff>
                    <xdr:row>51</xdr:row>
                    <xdr:rowOff>83820</xdr:rowOff>
                  </to>
                </anchor>
              </controlPr>
            </control>
          </mc:Choice>
        </mc:AlternateContent>
        <mc:AlternateContent xmlns:mc="http://schemas.openxmlformats.org/markup-compatibility/2006">
          <mc:Choice Requires="x14">
            <control shapeId="108583" r:id="rId37" name="Check Box 39">
              <controlPr defaultSize="0" autoFill="0" autoLine="0" autoPict="0">
                <anchor moveWithCells="1">
                  <from>
                    <xdr:col>0</xdr:col>
                    <xdr:colOff>99060</xdr:colOff>
                    <xdr:row>17</xdr:row>
                    <xdr:rowOff>0</xdr:rowOff>
                  </from>
                  <to>
                    <xdr:col>1</xdr:col>
                    <xdr:colOff>251460</xdr:colOff>
                    <xdr:row>18</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7987A-4784-4A03-AC5E-8A1AD535FB50}">
  <sheetPr>
    <tabColor rgb="FF00B050"/>
    <pageSetUpPr fitToPage="1"/>
  </sheetPr>
  <dimension ref="A1:W70"/>
  <sheetViews>
    <sheetView showGridLines="0" view="pageBreakPreview" zoomScale="70" zoomScaleNormal="70" zoomScaleSheetLayoutView="70" workbookViewId="0">
      <selection activeCell="A2" sqref="A2:W3"/>
    </sheetView>
  </sheetViews>
  <sheetFormatPr defaultColWidth="5.6640625" defaultRowHeight="14.4" x14ac:dyDescent="0.2"/>
  <cols>
    <col min="1" max="1" width="3.88671875" style="69" customWidth="1"/>
    <col min="2" max="2" width="5.6640625" style="69"/>
    <col min="3" max="3" width="12.88671875" style="69" customWidth="1"/>
    <col min="4" max="4" width="5.6640625" style="69"/>
    <col min="5" max="5" width="18" style="69" customWidth="1"/>
    <col min="6" max="21" width="5.6640625" style="69"/>
    <col min="22" max="22" width="3.88671875" style="69" customWidth="1"/>
    <col min="23" max="23" width="2.6640625" style="69" customWidth="1"/>
    <col min="24" max="16384" width="5.6640625" style="69"/>
  </cols>
  <sheetData>
    <row r="1" spans="1:23" ht="16.2" x14ac:dyDescent="0.2">
      <c r="A1" s="4" t="s">
        <v>165</v>
      </c>
      <c r="B1" s="5"/>
      <c r="C1" s="5"/>
      <c r="D1" s="5"/>
      <c r="E1" s="5"/>
      <c r="F1" s="5"/>
      <c r="G1" s="5"/>
      <c r="H1" s="5"/>
      <c r="I1" s="5"/>
      <c r="J1" s="5"/>
    </row>
    <row r="2" spans="1:23" ht="37.5" customHeight="1" x14ac:dyDescent="0.2">
      <c r="A2" s="310" t="s">
        <v>156</v>
      </c>
      <c r="B2" s="311"/>
      <c r="C2" s="311"/>
      <c r="D2" s="311"/>
      <c r="E2" s="311"/>
      <c r="F2" s="311"/>
      <c r="G2" s="311"/>
      <c r="H2" s="311"/>
      <c r="I2" s="311"/>
      <c r="J2" s="311"/>
      <c r="K2" s="311"/>
      <c r="L2" s="311"/>
      <c r="M2" s="311"/>
      <c r="N2" s="311"/>
      <c r="O2" s="311"/>
      <c r="P2" s="311"/>
      <c r="Q2" s="311"/>
      <c r="R2" s="311"/>
      <c r="S2" s="311"/>
      <c r="T2" s="311"/>
      <c r="U2" s="311"/>
      <c r="V2" s="311"/>
      <c r="W2" s="311"/>
    </row>
    <row r="3" spans="1:23" ht="32.25" customHeight="1" x14ac:dyDescent="0.2">
      <c r="A3" s="311"/>
      <c r="B3" s="311"/>
      <c r="C3" s="311"/>
      <c r="D3" s="311"/>
      <c r="E3" s="311"/>
      <c r="F3" s="311"/>
      <c r="G3" s="311"/>
      <c r="H3" s="311"/>
      <c r="I3" s="311"/>
      <c r="J3" s="311"/>
      <c r="K3" s="311"/>
      <c r="L3" s="311"/>
      <c r="M3" s="311"/>
      <c r="N3" s="311"/>
      <c r="O3" s="311"/>
      <c r="P3" s="311"/>
      <c r="Q3" s="311"/>
      <c r="R3" s="311"/>
      <c r="S3" s="311"/>
      <c r="T3" s="311"/>
      <c r="U3" s="311"/>
      <c r="V3" s="311"/>
      <c r="W3" s="311"/>
    </row>
    <row r="4" spans="1:23" s="81" customFormat="1" ht="9.75" customHeight="1" x14ac:dyDescent="0.2">
      <c r="A4" s="79"/>
      <c r="B4" s="80"/>
      <c r="C4" s="80"/>
      <c r="D4" s="80"/>
      <c r="E4" s="80"/>
      <c r="F4" s="80"/>
      <c r="G4" s="80"/>
      <c r="H4" s="80"/>
      <c r="I4" s="80"/>
      <c r="J4" s="80"/>
    </row>
    <row r="5" spans="1:23" s="84" customFormat="1" ht="19.2" x14ac:dyDescent="0.2">
      <c r="A5" s="82"/>
      <c r="B5" s="83"/>
      <c r="C5" s="83"/>
      <c r="D5" s="83"/>
      <c r="E5" s="83"/>
      <c r="F5" s="83"/>
      <c r="G5" s="83"/>
      <c r="H5" s="82"/>
      <c r="I5" s="82"/>
      <c r="J5" s="82"/>
      <c r="P5" s="312" t="s">
        <v>2</v>
      </c>
      <c r="Q5" s="312"/>
      <c r="R5" s="312"/>
      <c r="S5" s="313" t="s">
        <v>158</v>
      </c>
      <c r="T5" s="313"/>
      <c r="U5" s="313"/>
      <c r="V5" s="313"/>
    </row>
    <row r="6" spans="1:23" s="84" customFormat="1" ht="19.2" x14ac:dyDescent="0.2">
      <c r="A6" s="82"/>
      <c r="B6" s="83"/>
      <c r="C6" s="83"/>
      <c r="D6" s="83"/>
      <c r="E6" s="83"/>
      <c r="F6" s="83"/>
      <c r="G6" s="83"/>
      <c r="H6" s="82"/>
      <c r="I6" s="82"/>
      <c r="J6" s="82"/>
      <c r="P6" s="85"/>
      <c r="Q6" s="85"/>
      <c r="R6" s="85"/>
      <c r="S6" s="86"/>
      <c r="T6" s="86"/>
      <c r="U6" s="86"/>
      <c r="V6" s="86"/>
    </row>
    <row r="7" spans="1:23" s="64" customFormat="1" ht="15" thickBot="1" x14ac:dyDescent="0.25">
      <c r="A7" s="12"/>
      <c r="B7" s="12"/>
      <c r="C7" s="16" t="s">
        <v>34</v>
      </c>
      <c r="D7" s="12"/>
      <c r="E7" s="12"/>
      <c r="F7" s="12"/>
      <c r="G7" s="12"/>
      <c r="H7" s="12"/>
      <c r="I7" s="12"/>
      <c r="J7" s="12"/>
    </row>
    <row r="8" spans="1:23" s="64" customFormat="1" ht="23.1" customHeight="1" x14ac:dyDescent="0.2">
      <c r="A8" s="12"/>
      <c r="B8" s="12"/>
      <c r="C8" s="15" t="s">
        <v>5</v>
      </c>
      <c r="D8" s="314"/>
      <c r="E8" s="315"/>
      <c r="F8" s="315"/>
      <c r="G8" s="315"/>
      <c r="H8" s="315"/>
      <c r="I8" s="315"/>
      <c r="J8" s="315"/>
      <c r="K8" s="316"/>
    </row>
    <row r="9" spans="1:23" s="64" customFormat="1" ht="23.1" customHeight="1" x14ac:dyDescent="0.2">
      <c r="A9" s="12"/>
      <c r="B9" s="12"/>
      <c r="C9" s="14" t="s">
        <v>36</v>
      </c>
      <c r="D9" s="317"/>
      <c r="E9" s="318"/>
      <c r="F9" s="318"/>
      <c r="G9" s="318"/>
      <c r="H9" s="318"/>
      <c r="I9" s="318"/>
      <c r="J9" s="318"/>
      <c r="K9" s="319"/>
    </row>
    <row r="10" spans="1:23" s="64" customFormat="1" ht="23.1" customHeight="1" x14ac:dyDescent="0.2">
      <c r="A10" s="12"/>
      <c r="B10" s="12"/>
      <c r="C10" s="13" t="s">
        <v>78</v>
      </c>
      <c r="D10" s="320"/>
      <c r="E10" s="321"/>
      <c r="F10" s="322" t="s">
        <v>79</v>
      </c>
      <c r="G10" s="322"/>
      <c r="H10" s="322"/>
      <c r="I10" s="322"/>
      <c r="J10" s="322"/>
      <c r="K10" s="323"/>
    </row>
    <row r="11" spans="1:23" s="64" customFormat="1" ht="23.1" customHeight="1" thickBot="1" x14ac:dyDescent="0.25">
      <c r="A11" s="12"/>
      <c r="B11" s="12"/>
      <c r="C11" s="11" t="s">
        <v>80</v>
      </c>
      <c r="D11" s="334"/>
      <c r="E11" s="335"/>
      <c r="F11" s="336" t="s">
        <v>79</v>
      </c>
      <c r="G11" s="336"/>
      <c r="H11" s="336"/>
      <c r="I11" s="336"/>
      <c r="J11" s="336"/>
      <c r="K11" s="337"/>
    </row>
    <row r="12" spans="1:23" ht="9.9" customHeight="1" x14ac:dyDescent="0.2">
      <c r="A12" s="5"/>
      <c r="B12" s="5"/>
      <c r="C12" s="5"/>
      <c r="D12" s="5"/>
      <c r="E12" s="5"/>
      <c r="F12" s="5"/>
      <c r="G12" s="5"/>
      <c r="H12" s="5"/>
      <c r="I12" s="5"/>
      <c r="J12" s="5"/>
    </row>
    <row r="13" spans="1:23" ht="20.100000000000001" customHeight="1" x14ac:dyDescent="0.2">
      <c r="A13" s="5"/>
      <c r="B13" s="338" t="s">
        <v>81</v>
      </c>
      <c r="C13" s="338"/>
      <c r="D13" s="338"/>
      <c r="E13" s="339">
        <f>$C$17+$E$17-$G$17+B43</f>
        <v>0</v>
      </c>
      <c r="F13" s="340"/>
      <c r="G13" s="340"/>
      <c r="H13" s="340"/>
      <c r="I13" s="340"/>
      <c r="J13" s="342" t="s">
        <v>82</v>
      </c>
      <c r="K13" s="343"/>
      <c r="M13" s="309"/>
      <c r="N13" s="309"/>
      <c r="O13" s="309"/>
      <c r="P13" s="309"/>
      <c r="Q13" s="309"/>
      <c r="R13" s="309"/>
      <c r="T13" s="65"/>
      <c r="U13" s="65"/>
    </row>
    <row r="14" spans="1:23" ht="20.100000000000001" customHeight="1" thickBot="1" x14ac:dyDescent="0.25">
      <c r="A14" s="5"/>
      <c r="B14" s="338"/>
      <c r="C14" s="338"/>
      <c r="D14" s="338"/>
      <c r="E14" s="341"/>
      <c r="F14" s="341"/>
      <c r="G14" s="341"/>
      <c r="H14" s="341"/>
      <c r="I14" s="341"/>
      <c r="J14" s="342"/>
      <c r="K14" s="343"/>
      <c r="M14" s="309"/>
      <c r="N14" s="309"/>
      <c r="O14" s="309"/>
      <c r="P14" s="309"/>
      <c r="Q14" s="309"/>
      <c r="R14" s="309"/>
      <c r="T14" s="65"/>
      <c r="U14" s="65"/>
    </row>
    <row r="15" spans="1:23" ht="9.9" customHeight="1" x14ac:dyDescent="0.2">
      <c r="A15" s="5"/>
      <c r="B15" s="5"/>
      <c r="C15" s="5"/>
      <c r="D15" s="5"/>
      <c r="E15" s="5"/>
      <c r="F15" s="5"/>
      <c r="G15" s="5"/>
      <c r="H15" s="5"/>
      <c r="I15" s="5"/>
      <c r="J15" s="5"/>
    </row>
    <row r="16" spans="1:23" ht="39.9" customHeight="1" x14ac:dyDescent="0.2">
      <c r="A16" s="5"/>
      <c r="B16" s="5"/>
      <c r="C16" s="324" t="s">
        <v>83</v>
      </c>
      <c r="D16" s="325"/>
      <c r="E16" s="326" t="s">
        <v>84</v>
      </c>
      <c r="F16" s="327"/>
      <c r="G16" s="326" t="s">
        <v>85</v>
      </c>
      <c r="H16" s="327"/>
      <c r="I16" s="9"/>
      <c r="J16" s="9"/>
    </row>
    <row r="17" spans="1:21" ht="24.9" customHeight="1" x14ac:dyDescent="0.2">
      <c r="A17" s="5"/>
      <c r="B17" s="5"/>
      <c r="C17" s="328">
        <f>$P$26+$P$39</f>
        <v>0</v>
      </c>
      <c r="D17" s="329"/>
      <c r="E17" s="330">
        <f>$S$26+$S$39</f>
        <v>0</v>
      </c>
      <c r="F17" s="331"/>
      <c r="G17" s="332"/>
      <c r="H17" s="333"/>
      <c r="I17" s="10"/>
      <c r="J17" s="10"/>
    </row>
    <row r="18" spans="1:21" ht="9.9" customHeight="1" x14ac:dyDescent="0.2">
      <c r="A18" s="5"/>
      <c r="B18" s="5"/>
      <c r="C18" s="5"/>
      <c r="D18" s="5"/>
      <c r="E18" s="5"/>
      <c r="F18" s="5"/>
      <c r="G18" s="5"/>
      <c r="H18" s="5"/>
      <c r="I18" s="5"/>
      <c r="J18" s="5"/>
    </row>
    <row r="19" spans="1:21" ht="18" customHeight="1" x14ac:dyDescent="0.2">
      <c r="A19" s="5"/>
      <c r="B19" s="5" t="s">
        <v>149</v>
      </c>
      <c r="C19" s="5"/>
      <c r="D19" s="5"/>
      <c r="E19" s="5"/>
      <c r="F19" s="5"/>
      <c r="G19" s="5"/>
      <c r="H19" s="5"/>
      <c r="I19" s="5"/>
      <c r="J19" s="5"/>
    </row>
    <row r="20" spans="1:21" s="8" customFormat="1" ht="24.9" customHeight="1" x14ac:dyDescent="0.2">
      <c r="A20" s="9"/>
      <c r="B20" s="68" t="s">
        <v>86</v>
      </c>
      <c r="C20" s="344" t="s">
        <v>87</v>
      </c>
      <c r="D20" s="344"/>
      <c r="E20" s="344"/>
      <c r="F20" s="344"/>
      <c r="G20" s="344"/>
      <c r="H20" s="344"/>
      <c r="I20" s="344"/>
      <c r="J20" s="344"/>
      <c r="K20" s="345" t="s">
        <v>88</v>
      </c>
      <c r="L20" s="345"/>
      <c r="M20" s="345" t="s">
        <v>89</v>
      </c>
      <c r="N20" s="345"/>
      <c r="O20" s="345"/>
      <c r="P20" s="345" t="s">
        <v>90</v>
      </c>
      <c r="Q20" s="345"/>
      <c r="R20" s="345"/>
      <c r="S20" s="346" t="s">
        <v>91</v>
      </c>
      <c r="T20" s="346"/>
      <c r="U20" s="346"/>
    </row>
    <row r="21" spans="1:21" ht="24.9" customHeight="1" x14ac:dyDescent="0.2">
      <c r="A21" s="5"/>
      <c r="B21" s="7">
        <v>1</v>
      </c>
      <c r="C21" s="347"/>
      <c r="D21" s="347"/>
      <c r="E21" s="347"/>
      <c r="F21" s="347"/>
      <c r="G21" s="347"/>
      <c r="H21" s="347"/>
      <c r="I21" s="347"/>
      <c r="J21" s="347"/>
      <c r="K21" s="6"/>
      <c r="L21" s="87" t="s">
        <v>92</v>
      </c>
      <c r="M21" s="348"/>
      <c r="N21" s="348"/>
      <c r="O21" s="348"/>
      <c r="P21" s="349">
        <f>K21*M21</f>
        <v>0</v>
      </c>
      <c r="Q21" s="349"/>
      <c r="R21" s="349"/>
      <c r="S21" s="348"/>
      <c r="T21" s="348"/>
      <c r="U21" s="348"/>
    </row>
    <row r="22" spans="1:21" ht="24.9" customHeight="1" x14ac:dyDescent="0.2">
      <c r="A22" s="5"/>
      <c r="B22" s="7">
        <v>2</v>
      </c>
      <c r="C22" s="353"/>
      <c r="D22" s="354"/>
      <c r="E22" s="354"/>
      <c r="F22" s="354"/>
      <c r="G22" s="354"/>
      <c r="H22" s="354"/>
      <c r="I22" s="354"/>
      <c r="J22" s="355"/>
      <c r="K22" s="6"/>
      <c r="L22" s="87" t="s">
        <v>92</v>
      </c>
      <c r="M22" s="359"/>
      <c r="N22" s="360"/>
      <c r="O22" s="361"/>
      <c r="P22" s="349">
        <f t="shared" ref="P22:P25" si="0">K22*M22</f>
        <v>0</v>
      </c>
      <c r="Q22" s="349"/>
      <c r="R22" s="349"/>
      <c r="S22" s="359"/>
      <c r="T22" s="360"/>
      <c r="U22" s="361"/>
    </row>
    <row r="23" spans="1:21" ht="24.9" customHeight="1" x14ac:dyDescent="0.2">
      <c r="A23" s="5"/>
      <c r="B23" s="7">
        <v>3</v>
      </c>
      <c r="C23" s="353"/>
      <c r="D23" s="354"/>
      <c r="E23" s="354"/>
      <c r="F23" s="354"/>
      <c r="G23" s="354"/>
      <c r="H23" s="354"/>
      <c r="I23" s="354"/>
      <c r="J23" s="355"/>
      <c r="K23" s="6"/>
      <c r="L23" s="87" t="s">
        <v>92</v>
      </c>
      <c r="M23" s="359"/>
      <c r="N23" s="360"/>
      <c r="O23" s="361"/>
      <c r="P23" s="349">
        <f t="shared" si="0"/>
        <v>0</v>
      </c>
      <c r="Q23" s="349"/>
      <c r="R23" s="349"/>
      <c r="S23" s="359"/>
      <c r="T23" s="360"/>
      <c r="U23" s="361"/>
    </row>
    <row r="24" spans="1:21" ht="24.9" customHeight="1" x14ac:dyDescent="0.2">
      <c r="A24" s="5"/>
      <c r="B24" s="7">
        <v>4</v>
      </c>
      <c r="C24" s="353"/>
      <c r="D24" s="354"/>
      <c r="E24" s="354"/>
      <c r="F24" s="354"/>
      <c r="G24" s="354"/>
      <c r="H24" s="354"/>
      <c r="I24" s="354"/>
      <c r="J24" s="355"/>
      <c r="K24" s="6"/>
      <c r="L24" s="87" t="s">
        <v>92</v>
      </c>
      <c r="M24" s="359"/>
      <c r="N24" s="360"/>
      <c r="O24" s="361"/>
      <c r="P24" s="349">
        <f t="shared" si="0"/>
        <v>0</v>
      </c>
      <c r="Q24" s="349"/>
      <c r="R24" s="349"/>
      <c r="S24" s="359"/>
      <c r="T24" s="360"/>
      <c r="U24" s="361"/>
    </row>
    <row r="25" spans="1:21" ht="24.9" customHeight="1" x14ac:dyDescent="0.2">
      <c r="A25" s="5"/>
      <c r="B25" s="7">
        <v>5</v>
      </c>
      <c r="C25" s="353"/>
      <c r="D25" s="354"/>
      <c r="E25" s="354"/>
      <c r="F25" s="354"/>
      <c r="G25" s="354"/>
      <c r="H25" s="354"/>
      <c r="I25" s="354"/>
      <c r="J25" s="355"/>
      <c r="K25" s="6"/>
      <c r="L25" s="87" t="s">
        <v>92</v>
      </c>
      <c r="M25" s="359"/>
      <c r="N25" s="360"/>
      <c r="O25" s="361"/>
      <c r="P25" s="349">
        <f t="shared" si="0"/>
        <v>0</v>
      </c>
      <c r="Q25" s="349"/>
      <c r="R25" s="349"/>
      <c r="S25" s="359"/>
      <c r="T25" s="360"/>
      <c r="U25" s="361"/>
    </row>
    <row r="26" spans="1:21" ht="24.9" customHeight="1" x14ac:dyDescent="0.2">
      <c r="A26" s="5"/>
      <c r="B26" s="5"/>
      <c r="C26" s="5"/>
      <c r="D26" s="5"/>
      <c r="E26" s="5"/>
      <c r="F26" s="5"/>
      <c r="G26" s="5"/>
      <c r="H26" s="5"/>
      <c r="I26" s="5"/>
      <c r="J26" s="5"/>
      <c r="M26" s="345" t="s">
        <v>93</v>
      </c>
      <c r="N26" s="345"/>
      <c r="O26" s="345"/>
      <c r="P26" s="356">
        <f>SUM(P21:R25)</f>
        <v>0</v>
      </c>
      <c r="Q26" s="357"/>
      <c r="R26" s="358"/>
      <c r="S26" s="356">
        <f>SUM(S21:U25)</f>
        <v>0</v>
      </c>
      <c r="T26" s="357"/>
      <c r="U26" s="358"/>
    </row>
    <row r="27" spans="1:21" ht="20.100000000000001" customHeight="1" x14ac:dyDescent="0.2">
      <c r="A27" s="5"/>
      <c r="B27" s="5" t="s">
        <v>150</v>
      </c>
      <c r="C27" s="5"/>
      <c r="D27" s="5"/>
      <c r="E27" s="5"/>
      <c r="F27" s="5"/>
      <c r="G27" s="5"/>
      <c r="H27" s="5"/>
      <c r="I27" s="5"/>
      <c r="J27" s="5"/>
      <c r="M27" s="31"/>
      <c r="N27" s="31"/>
      <c r="O27" s="31"/>
      <c r="P27" s="19"/>
      <c r="Q27" s="19"/>
      <c r="R27" s="19"/>
      <c r="S27" s="19"/>
      <c r="T27" s="19"/>
      <c r="U27" s="19"/>
    </row>
    <row r="28" spans="1:21" s="8" customFormat="1" ht="24.9" customHeight="1" x14ac:dyDescent="0.2">
      <c r="A28" s="9"/>
      <c r="B28" s="68" t="s">
        <v>86</v>
      </c>
      <c r="C28" s="344" t="s">
        <v>87</v>
      </c>
      <c r="D28" s="344"/>
      <c r="E28" s="344"/>
      <c r="F28" s="344"/>
      <c r="G28" s="344"/>
      <c r="H28" s="344"/>
      <c r="I28" s="344"/>
      <c r="J28" s="344"/>
      <c r="K28" s="345" t="s">
        <v>88</v>
      </c>
      <c r="L28" s="345"/>
      <c r="M28" s="345" t="s">
        <v>89</v>
      </c>
      <c r="N28" s="345"/>
      <c r="O28" s="345"/>
      <c r="P28" s="345" t="s">
        <v>90</v>
      </c>
      <c r="Q28" s="345"/>
      <c r="R28" s="345"/>
      <c r="S28" s="346" t="s">
        <v>91</v>
      </c>
      <c r="T28" s="346"/>
      <c r="U28" s="346"/>
    </row>
    <row r="29" spans="1:21" ht="24.9" customHeight="1" x14ac:dyDescent="0.2">
      <c r="A29" s="5"/>
      <c r="B29" s="7">
        <v>1</v>
      </c>
      <c r="C29" s="347"/>
      <c r="D29" s="347"/>
      <c r="E29" s="347"/>
      <c r="F29" s="347"/>
      <c r="G29" s="347"/>
      <c r="H29" s="347"/>
      <c r="I29" s="347"/>
      <c r="J29" s="347"/>
      <c r="K29" s="6"/>
      <c r="L29" s="66"/>
      <c r="M29" s="348"/>
      <c r="N29" s="348"/>
      <c r="O29" s="348"/>
      <c r="P29" s="349">
        <f t="shared" ref="P29:P38" si="1">K29*M29</f>
        <v>0</v>
      </c>
      <c r="Q29" s="349"/>
      <c r="R29" s="349"/>
      <c r="S29" s="348"/>
      <c r="T29" s="348"/>
      <c r="U29" s="348"/>
    </row>
    <row r="30" spans="1:21" ht="24.9" customHeight="1" x14ac:dyDescent="0.2">
      <c r="A30" s="5"/>
      <c r="B30" s="7">
        <v>2</v>
      </c>
      <c r="C30" s="347"/>
      <c r="D30" s="347"/>
      <c r="E30" s="347"/>
      <c r="F30" s="347"/>
      <c r="G30" s="347"/>
      <c r="H30" s="347"/>
      <c r="I30" s="347"/>
      <c r="J30" s="347"/>
      <c r="K30" s="6"/>
      <c r="L30" s="66"/>
      <c r="M30" s="348"/>
      <c r="N30" s="348"/>
      <c r="O30" s="348"/>
      <c r="P30" s="349">
        <f t="shared" si="1"/>
        <v>0</v>
      </c>
      <c r="Q30" s="349"/>
      <c r="R30" s="349"/>
      <c r="S30" s="348"/>
      <c r="T30" s="348"/>
      <c r="U30" s="348"/>
    </row>
    <row r="31" spans="1:21" ht="24.9" customHeight="1" x14ac:dyDescent="0.2">
      <c r="A31" s="5"/>
      <c r="B31" s="7">
        <v>3</v>
      </c>
      <c r="C31" s="347"/>
      <c r="D31" s="347"/>
      <c r="E31" s="347"/>
      <c r="F31" s="347"/>
      <c r="G31" s="347"/>
      <c r="H31" s="347"/>
      <c r="I31" s="347"/>
      <c r="J31" s="347"/>
      <c r="K31" s="6"/>
      <c r="L31" s="66"/>
      <c r="M31" s="348"/>
      <c r="N31" s="348"/>
      <c r="O31" s="348"/>
      <c r="P31" s="349">
        <f t="shared" si="1"/>
        <v>0</v>
      </c>
      <c r="Q31" s="349"/>
      <c r="R31" s="349"/>
      <c r="S31" s="348"/>
      <c r="T31" s="348"/>
      <c r="U31" s="348"/>
    </row>
    <row r="32" spans="1:21" ht="24.9" customHeight="1" x14ac:dyDescent="0.2">
      <c r="A32" s="5"/>
      <c r="B32" s="7">
        <v>4</v>
      </c>
      <c r="C32" s="347"/>
      <c r="D32" s="347"/>
      <c r="E32" s="347"/>
      <c r="F32" s="347"/>
      <c r="G32" s="347"/>
      <c r="H32" s="347"/>
      <c r="I32" s="347"/>
      <c r="J32" s="347"/>
      <c r="K32" s="6"/>
      <c r="L32" s="66"/>
      <c r="M32" s="348"/>
      <c r="N32" s="348"/>
      <c r="O32" s="348"/>
      <c r="P32" s="349">
        <f t="shared" si="1"/>
        <v>0</v>
      </c>
      <c r="Q32" s="349"/>
      <c r="R32" s="349"/>
      <c r="S32" s="348"/>
      <c r="T32" s="348"/>
      <c r="U32" s="348"/>
    </row>
    <row r="33" spans="1:21" ht="24.9" customHeight="1" x14ac:dyDescent="0.2">
      <c r="A33" s="5"/>
      <c r="B33" s="7">
        <v>5</v>
      </c>
      <c r="C33" s="347"/>
      <c r="D33" s="347"/>
      <c r="E33" s="347"/>
      <c r="F33" s="347"/>
      <c r="G33" s="347"/>
      <c r="H33" s="347"/>
      <c r="I33" s="347"/>
      <c r="J33" s="347"/>
      <c r="K33" s="6"/>
      <c r="L33" s="66"/>
      <c r="M33" s="348"/>
      <c r="N33" s="348"/>
      <c r="O33" s="348"/>
      <c r="P33" s="349">
        <f t="shared" si="1"/>
        <v>0</v>
      </c>
      <c r="Q33" s="349"/>
      <c r="R33" s="349"/>
      <c r="S33" s="348"/>
      <c r="T33" s="348"/>
      <c r="U33" s="348"/>
    </row>
    <row r="34" spans="1:21" ht="24.9" customHeight="1" x14ac:dyDescent="0.2">
      <c r="A34" s="5"/>
      <c r="B34" s="7">
        <v>6</v>
      </c>
      <c r="C34" s="347"/>
      <c r="D34" s="347"/>
      <c r="E34" s="347"/>
      <c r="F34" s="347"/>
      <c r="G34" s="347"/>
      <c r="H34" s="347"/>
      <c r="I34" s="347"/>
      <c r="J34" s="347"/>
      <c r="K34" s="6"/>
      <c r="L34" s="66"/>
      <c r="M34" s="348"/>
      <c r="N34" s="348"/>
      <c r="O34" s="348"/>
      <c r="P34" s="349">
        <f t="shared" si="1"/>
        <v>0</v>
      </c>
      <c r="Q34" s="349"/>
      <c r="R34" s="349"/>
      <c r="S34" s="348"/>
      <c r="T34" s="348"/>
      <c r="U34" s="348"/>
    </row>
    <row r="35" spans="1:21" ht="24.9" customHeight="1" x14ac:dyDescent="0.2">
      <c r="A35" s="5"/>
      <c r="B35" s="7">
        <v>7</v>
      </c>
      <c r="C35" s="347"/>
      <c r="D35" s="347"/>
      <c r="E35" s="347"/>
      <c r="F35" s="347"/>
      <c r="G35" s="347"/>
      <c r="H35" s="347"/>
      <c r="I35" s="347"/>
      <c r="J35" s="347"/>
      <c r="K35" s="6"/>
      <c r="L35" s="66"/>
      <c r="M35" s="348"/>
      <c r="N35" s="348"/>
      <c r="O35" s="348"/>
      <c r="P35" s="349">
        <f t="shared" si="1"/>
        <v>0</v>
      </c>
      <c r="Q35" s="349"/>
      <c r="R35" s="349"/>
      <c r="S35" s="348"/>
      <c r="T35" s="348"/>
      <c r="U35" s="348"/>
    </row>
    <row r="36" spans="1:21" ht="24.9" customHeight="1" x14ac:dyDescent="0.2">
      <c r="A36" s="5"/>
      <c r="B36" s="7">
        <v>8</v>
      </c>
      <c r="C36" s="347"/>
      <c r="D36" s="347"/>
      <c r="E36" s="347"/>
      <c r="F36" s="347"/>
      <c r="G36" s="347"/>
      <c r="H36" s="347"/>
      <c r="I36" s="347"/>
      <c r="J36" s="347"/>
      <c r="K36" s="6"/>
      <c r="L36" s="66"/>
      <c r="M36" s="348"/>
      <c r="N36" s="348"/>
      <c r="O36" s="348"/>
      <c r="P36" s="349">
        <f t="shared" si="1"/>
        <v>0</v>
      </c>
      <c r="Q36" s="349"/>
      <c r="R36" s="349"/>
      <c r="S36" s="348"/>
      <c r="T36" s="348"/>
      <c r="U36" s="348"/>
    </row>
    <row r="37" spans="1:21" ht="24.9" customHeight="1" x14ac:dyDescent="0.2">
      <c r="A37" s="5"/>
      <c r="B37" s="7">
        <v>9</v>
      </c>
      <c r="C37" s="347"/>
      <c r="D37" s="347"/>
      <c r="E37" s="347"/>
      <c r="F37" s="347"/>
      <c r="G37" s="347"/>
      <c r="H37" s="347"/>
      <c r="I37" s="347"/>
      <c r="J37" s="347"/>
      <c r="K37" s="6"/>
      <c r="L37" s="66"/>
      <c r="M37" s="348"/>
      <c r="N37" s="348"/>
      <c r="O37" s="348"/>
      <c r="P37" s="349">
        <f t="shared" si="1"/>
        <v>0</v>
      </c>
      <c r="Q37" s="349"/>
      <c r="R37" s="349"/>
      <c r="S37" s="348"/>
      <c r="T37" s="348"/>
      <c r="U37" s="348"/>
    </row>
    <row r="38" spans="1:21" ht="24.9" customHeight="1" x14ac:dyDescent="0.2">
      <c r="A38" s="5"/>
      <c r="B38" s="7">
        <v>10</v>
      </c>
      <c r="C38" s="347"/>
      <c r="D38" s="347"/>
      <c r="E38" s="347"/>
      <c r="F38" s="347"/>
      <c r="G38" s="347"/>
      <c r="H38" s="347"/>
      <c r="I38" s="347"/>
      <c r="J38" s="347"/>
      <c r="K38" s="6"/>
      <c r="L38" s="66"/>
      <c r="M38" s="348"/>
      <c r="N38" s="348"/>
      <c r="O38" s="348"/>
      <c r="P38" s="349">
        <f t="shared" si="1"/>
        <v>0</v>
      </c>
      <c r="Q38" s="349"/>
      <c r="R38" s="349"/>
      <c r="S38" s="348"/>
      <c r="T38" s="348"/>
      <c r="U38" s="348"/>
    </row>
    <row r="39" spans="1:21" ht="24.9" customHeight="1" x14ac:dyDescent="0.2">
      <c r="A39" s="5"/>
      <c r="B39" s="5"/>
      <c r="C39" s="5"/>
      <c r="D39" s="5"/>
      <c r="E39" s="5"/>
      <c r="F39" s="5"/>
      <c r="G39" s="5"/>
      <c r="H39" s="5"/>
      <c r="I39" s="5"/>
      <c r="J39" s="5"/>
      <c r="M39" s="345" t="s">
        <v>93</v>
      </c>
      <c r="N39" s="345"/>
      <c r="O39" s="345"/>
      <c r="P39" s="356">
        <f>SUM(P29:R38)</f>
        <v>0</v>
      </c>
      <c r="Q39" s="357"/>
      <c r="R39" s="358"/>
      <c r="S39" s="356">
        <f>SUM(S29:U38)</f>
        <v>0</v>
      </c>
      <c r="T39" s="357"/>
      <c r="U39" s="358"/>
    </row>
    <row r="40" spans="1:21" ht="29.25" customHeight="1" x14ac:dyDescent="0.2">
      <c r="A40" s="5"/>
      <c r="B40" s="5"/>
      <c r="C40" s="5"/>
      <c r="D40" s="5"/>
      <c r="E40" s="5"/>
      <c r="F40" s="5"/>
      <c r="G40" s="5"/>
      <c r="H40" s="5"/>
      <c r="I40" s="5"/>
      <c r="J40" s="5"/>
    </row>
    <row r="41" spans="1:21" ht="24.9" customHeight="1" x14ac:dyDescent="0.2">
      <c r="A41" s="5"/>
      <c r="B41" s="30" t="s">
        <v>151</v>
      </c>
      <c r="C41" s="5"/>
      <c r="D41" s="5"/>
      <c r="E41" s="5"/>
      <c r="F41" s="5"/>
      <c r="G41" s="5"/>
      <c r="H41" s="5"/>
      <c r="I41" s="5"/>
      <c r="J41" s="5"/>
      <c r="M41" s="31"/>
      <c r="N41" s="31"/>
      <c r="O41" s="31"/>
      <c r="P41" s="19"/>
      <c r="Q41" s="19"/>
      <c r="R41" s="19"/>
      <c r="S41" s="19"/>
      <c r="T41" s="19"/>
      <c r="U41" s="19"/>
    </row>
    <row r="42" spans="1:21" ht="24.9" customHeight="1" x14ac:dyDescent="0.2">
      <c r="A42" s="5"/>
      <c r="B42" s="325" t="s">
        <v>152</v>
      </c>
      <c r="C42" s="325"/>
      <c r="D42" s="5"/>
      <c r="E42" s="5"/>
      <c r="F42" s="5"/>
      <c r="G42" s="5"/>
      <c r="H42" s="5"/>
      <c r="I42" s="5"/>
      <c r="J42" s="5"/>
      <c r="M42" s="31"/>
      <c r="N42" s="31"/>
      <c r="O42" s="31"/>
      <c r="P42" s="19"/>
      <c r="Q42" s="19"/>
      <c r="R42" s="19"/>
      <c r="S42" s="19"/>
      <c r="T42" s="19"/>
      <c r="U42" s="19"/>
    </row>
    <row r="43" spans="1:21" ht="24.9" customHeight="1" x14ac:dyDescent="0.2">
      <c r="A43" s="5"/>
      <c r="B43" s="328">
        <f>H49</f>
        <v>0</v>
      </c>
      <c r="C43" s="329"/>
      <c r="D43" s="5"/>
      <c r="E43" s="5"/>
      <c r="F43" s="5"/>
      <c r="G43" s="5"/>
      <c r="H43" s="5"/>
      <c r="I43" s="5"/>
      <c r="J43" s="5"/>
      <c r="M43" s="31"/>
      <c r="N43" s="31"/>
      <c r="O43" s="31"/>
      <c r="P43" s="19"/>
      <c r="Q43" s="19"/>
      <c r="R43" s="19"/>
      <c r="S43" s="19"/>
      <c r="T43" s="19"/>
      <c r="U43" s="19"/>
    </row>
    <row r="44" spans="1:21" ht="26.25" customHeight="1" x14ac:dyDescent="0.2">
      <c r="A44" s="5"/>
      <c r="B44" s="5"/>
      <c r="C44" s="5"/>
      <c r="D44" s="5"/>
      <c r="E44" s="5"/>
      <c r="F44" s="5"/>
      <c r="G44" s="5"/>
      <c r="H44" s="5"/>
      <c r="I44" s="5"/>
      <c r="J44" s="5"/>
      <c r="M44" s="31"/>
      <c r="N44" s="31"/>
      <c r="O44" s="31"/>
      <c r="P44" s="19"/>
      <c r="Q44" s="19"/>
      <c r="R44" s="19"/>
      <c r="S44" s="19"/>
      <c r="T44" s="19"/>
      <c r="U44" s="19"/>
    </row>
    <row r="45" spans="1:21" ht="19.5" customHeight="1" x14ac:dyDescent="0.2">
      <c r="A45" s="5"/>
      <c r="B45" s="371" t="s">
        <v>153</v>
      </c>
      <c r="C45" s="372"/>
      <c r="D45" s="372"/>
      <c r="E45" s="372"/>
      <c r="F45" s="372"/>
      <c r="G45" s="372"/>
      <c r="H45" s="372"/>
      <c r="I45" s="372"/>
      <c r="J45" s="372"/>
      <c r="K45" s="373"/>
      <c r="M45" s="31"/>
      <c r="N45" s="31"/>
      <c r="O45" s="31"/>
      <c r="P45" s="19"/>
      <c r="Q45" s="19"/>
      <c r="R45" s="19"/>
      <c r="S45" s="19"/>
      <c r="T45" s="19"/>
      <c r="U45" s="19"/>
    </row>
    <row r="46" spans="1:21" ht="50.1" customHeight="1" x14ac:dyDescent="0.2">
      <c r="A46" s="5"/>
      <c r="B46" s="362"/>
      <c r="C46" s="363"/>
      <c r="D46" s="363"/>
      <c r="E46" s="363"/>
      <c r="F46" s="363"/>
      <c r="G46" s="363"/>
      <c r="H46" s="363"/>
      <c r="I46" s="363"/>
      <c r="J46" s="363"/>
      <c r="K46" s="364"/>
      <c r="M46" s="31"/>
      <c r="N46" s="31"/>
      <c r="O46" s="31"/>
      <c r="P46" s="19"/>
      <c r="Q46" s="19"/>
      <c r="R46" s="19"/>
      <c r="S46" s="19"/>
      <c r="T46" s="19"/>
      <c r="U46" s="19"/>
    </row>
    <row r="47" spans="1:21" ht="50.1" customHeight="1" x14ac:dyDescent="0.2">
      <c r="A47" s="5"/>
      <c r="B47" s="365"/>
      <c r="C47" s="366"/>
      <c r="D47" s="366"/>
      <c r="E47" s="366"/>
      <c r="F47" s="366"/>
      <c r="G47" s="366"/>
      <c r="H47" s="366"/>
      <c r="I47" s="366"/>
      <c r="J47" s="366"/>
      <c r="K47" s="367"/>
      <c r="M47" s="31"/>
      <c r="N47" s="31"/>
      <c r="O47" s="31"/>
      <c r="P47" s="19"/>
      <c r="Q47" s="19"/>
      <c r="R47" s="19"/>
      <c r="S47" s="19"/>
      <c r="T47" s="19"/>
      <c r="U47" s="19"/>
    </row>
    <row r="48" spans="1:21" ht="50.1" customHeight="1" x14ac:dyDescent="0.2">
      <c r="A48" s="5"/>
      <c r="B48" s="368"/>
      <c r="C48" s="369"/>
      <c r="D48" s="369"/>
      <c r="E48" s="369"/>
      <c r="F48" s="369"/>
      <c r="G48" s="369"/>
      <c r="H48" s="369"/>
      <c r="I48" s="369"/>
      <c r="J48" s="369"/>
      <c r="K48" s="370"/>
      <c r="M48" s="31"/>
      <c r="N48" s="31"/>
      <c r="O48" s="31"/>
      <c r="P48" s="19"/>
      <c r="Q48" s="19"/>
      <c r="R48" s="19"/>
      <c r="S48" s="19"/>
      <c r="T48" s="19"/>
      <c r="U48" s="19"/>
    </row>
    <row r="49" spans="1:21" ht="29.25" customHeight="1" x14ac:dyDescent="0.2">
      <c r="A49" s="5"/>
      <c r="B49" s="374" t="s">
        <v>154</v>
      </c>
      <c r="C49" s="375"/>
      <c r="D49" s="375"/>
      <c r="E49" s="375"/>
      <c r="F49" s="375"/>
      <c r="G49" s="375"/>
      <c r="H49" s="353"/>
      <c r="I49" s="354"/>
      <c r="J49" s="354"/>
      <c r="K49" s="355"/>
      <c r="M49" s="31"/>
      <c r="N49" s="31"/>
      <c r="O49" s="31"/>
      <c r="P49" s="19"/>
      <c r="Q49" s="19"/>
      <c r="R49" s="19"/>
      <c r="S49" s="19"/>
      <c r="T49" s="19"/>
      <c r="U49" s="19"/>
    </row>
    <row r="50" spans="1:21" ht="29.25" customHeight="1" x14ac:dyDescent="0.2">
      <c r="A50" s="5"/>
      <c r="B50" s="32"/>
      <c r="C50" s="32"/>
      <c r="D50" s="88"/>
      <c r="E50" s="88"/>
      <c r="F50" s="89"/>
      <c r="G50" s="90"/>
      <c r="H50" s="90"/>
      <c r="I50" s="90"/>
      <c r="J50" s="5"/>
      <c r="M50" s="31"/>
      <c r="N50" s="31"/>
      <c r="O50" s="31"/>
      <c r="P50" s="19"/>
      <c r="Q50" s="19"/>
      <c r="R50" s="19"/>
      <c r="S50" s="19"/>
      <c r="T50" s="19"/>
      <c r="U50" s="19"/>
    </row>
    <row r="51" spans="1:21" ht="20.100000000000001" customHeight="1" x14ac:dyDescent="0.2">
      <c r="A51" s="5"/>
      <c r="B51" s="350" t="s">
        <v>99</v>
      </c>
      <c r="C51" s="344"/>
      <c r="D51" s="351"/>
      <c r="E51" s="351"/>
      <c r="F51" s="351"/>
      <c r="G51" s="351"/>
      <c r="H51" s="351"/>
      <c r="I51" s="351"/>
      <c r="J51" s="351"/>
      <c r="K51" s="352"/>
      <c r="L51" s="352"/>
      <c r="M51" s="352"/>
      <c r="N51" s="352"/>
      <c r="O51" s="352"/>
      <c r="P51" s="352"/>
      <c r="Q51" s="352"/>
      <c r="R51" s="352"/>
      <c r="S51" s="352"/>
      <c r="T51" s="352"/>
      <c r="U51" s="352"/>
    </row>
    <row r="52" spans="1:21" ht="20.100000000000001" customHeight="1" x14ac:dyDescent="0.2">
      <c r="A52" s="5"/>
      <c r="B52" s="344"/>
      <c r="C52" s="344"/>
      <c r="D52" s="351"/>
      <c r="E52" s="351"/>
      <c r="F52" s="351"/>
      <c r="G52" s="351"/>
      <c r="H52" s="351"/>
      <c r="I52" s="351"/>
      <c r="J52" s="351"/>
      <c r="K52" s="352"/>
      <c r="L52" s="352"/>
      <c r="M52" s="352"/>
      <c r="N52" s="352"/>
      <c r="O52" s="352"/>
      <c r="P52" s="352"/>
      <c r="Q52" s="352"/>
      <c r="R52" s="352"/>
      <c r="S52" s="352"/>
      <c r="T52" s="352"/>
      <c r="U52" s="352"/>
    </row>
    <row r="53" spans="1:21" ht="20.100000000000001" customHeight="1" x14ac:dyDescent="0.2">
      <c r="A53" s="5"/>
      <c r="B53" s="344"/>
      <c r="C53" s="344"/>
      <c r="D53" s="351"/>
      <c r="E53" s="351"/>
      <c r="F53" s="351"/>
      <c r="G53" s="351"/>
      <c r="H53" s="351"/>
      <c r="I53" s="351"/>
      <c r="J53" s="351"/>
      <c r="K53" s="352"/>
      <c r="L53" s="352"/>
      <c r="M53" s="352"/>
      <c r="N53" s="352"/>
      <c r="O53" s="352"/>
      <c r="P53" s="352"/>
      <c r="Q53" s="352"/>
      <c r="R53" s="352"/>
      <c r="S53" s="352"/>
      <c r="T53" s="352"/>
      <c r="U53" s="352"/>
    </row>
    <row r="54" spans="1:21" ht="122.25" customHeight="1" x14ac:dyDescent="0.2">
      <c r="A54" s="5"/>
      <c r="B54" s="344"/>
      <c r="C54" s="344"/>
      <c r="D54" s="351"/>
      <c r="E54" s="351"/>
      <c r="F54" s="351"/>
      <c r="G54" s="351"/>
      <c r="H54" s="351"/>
      <c r="I54" s="351"/>
      <c r="J54" s="351"/>
      <c r="K54" s="352"/>
      <c r="L54" s="352"/>
      <c r="M54" s="352"/>
      <c r="N54" s="352"/>
      <c r="O54" s="352"/>
      <c r="P54" s="352"/>
      <c r="Q54" s="352"/>
      <c r="R54" s="352"/>
      <c r="S54" s="352"/>
      <c r="T54" s="352"/>
      <c r="U54" s="352"/>
    </row>
    <row r="55" spans="1:21" ht="20.100000000000001" customHeight="1" x14ac:dyDescent="0.2">
      <c r="A55" s="5"/>
      <c r="B55" s="91"/>
      <c r="C55" s="92"/>
      <c r="D55" s="67"/>
      <c r="E55" s="67"/>
      <c r="F55" s="67"/>
      <c r="G55" s="67"/>
      <c r="H55" s="67"/>
      <c r="I55" s="67"/>
      <c r="J55" s="67"/>
      <c r="K55" s="67"/>
      <c r="L55" s="67"/>
      <c r="M55" s="67"/>
      <c r="N55" s="67"/>
      <c r="O55" s="67"/>
      <c r="P55" s="67"/>
    </row>
    <row r="56" spans="1:21" ht="20.100000000000001" customHeight="1" x14ac:dyDescent="0.2">
      <c r="A56" s="5"/>
      <c r="B56" s="5"/>
      <c r="C56" s="5"/>
      <c r="D56" s="5"/>
      <c r="E56" s="5"/>
      <c r="F56" s="5"/>
      <c r="G56" s="5"/>
      <c r="H56" s="5"/>
      <c r="I56" s="5"/>
      <c r="J56" s="5"/>
    </row>
    <row r="57" spans="1:21" ht="20.100000000000001" customHeight="1" x14ac:dyDescent="0.2">
      <c r="A57" s="5"/>
      <c r="B57" s="5"/>
      <c r="C57" s="5"/>
      <c r="D57" s="5"/>
      <c r="E57" s="5"/>
      <c r="F57" s="5"/>
      <c r="G57" s="5"/>
      <c r="H57" s="5"/>
      <c r="I57" s="5"/>
      <c r="J57" s="5"/>
    </row>
    <row r="58" spans="1:21" ht="20.100000000000001" customHeight="1" x14ac:dyDescent="0.2">
      <c r="A58" s="5"/>
      <c r="B58" s="5"/>
      <c r="C58" s="5"/>
      <c r="D58" s="5"/>
      <c r="E58" s="5"/>
      <c r="F58" s="5"/>
      <c r="G58" s="5"/>
      <c r="H58" s="5"/>
      <c r="I58" s="5"/>
      <c r="J58" s="5"/>
    </row>
    <row r="59" spans="1:21" ht="20.100000000000001" customHeight="1" x14ac:dyDescent="0.2">
      <c r="A59" s="5"/>
      <c r="B59" s="5"/>
      <c r="C59" s="5"/>
      <c r="D59" s="5"/>
      <c r="E59" s="5"/>
      <c r="F59" s="5"/>
      <c r="G59" s="5"/>
      <c r="H59" s="5"/>
      <c r="I59" s="5"/>
      <c r="J59" s="5"/>
    </row>
    <row r="60" spans="1:21" ht="20.100000000000001" customHeight="1" x14ac:dyDescent="0.2">
      <c r="A60" s="5"/>
      <c r="B60" s="5"/>
      <c r="C60" s="5"/>
      <c r="D60" s="5"/>
      <c r="E60" s="5"/>
      <c r="F60" s="5"/>
      <c r="G60" s="5"/>
      <c r="H60" s="5"/>
      <c r="I60" s="5"/>
      <c r="J60" s="5"/>
    </row>
    <row r="61" spans="1:21" ht="20.100000000000001" customHeight="1" x14ac:dyDescent="0.2">
      <c r="A61" s="5"/>
      <c r="B61" s="5"/>
      <c r="C61" s="5"/>
      <c r="D61" s="5"/>
      <c r="E61" s="5"/>
      <c r="F61" s="5"/>
      <c r="G61" s="5"/>
      <c r="H61" s="5"/>
      <c r="I61" s="5"/>
      <c r="J61" s="5"/>
    </row>
    <row r="62" spans="1:21" ht="20.100000000000001" customHeight="1" x14ac:dyDescent="0.2"/>
    <row r="63" spans="1:21" ht="20.100000000000001" customHeight="1" x14ac:dyDescent="0.2"/>
    <row r="64" spans="1:21"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sheetData>
  <mergeCells count="104">
    <mergeCell ref="B46:K48"/>
    <mergeCell ref="B45:K45"/>
    <mergeCell ref="H49:K49"/>
    <mergeCell ref="B49:G49"/>
    <mergeCell ref="C38:J38"/>
    <mergeCell ref="M38:O38"/>
    <mergeCell ref="P38:R38"/>
    <mergeCell ref="S38:U38"/>
    <mergeCell ref="M39:O39"/>
    <mergeCell ref="P39:R39"/>
    <mergeCell ref="S39:U39"/>
    <mergeCell ref="C36:J36"/>
    <mergeCell ref="M36:O36"/>
    <mergeCell ref="P36:R36"/>
    <mergeCell ref="S36:U36"/>
    <mergeCell ref="C37:J37"/>
    <mergeCell ref="M37:O37"/>
    <mergeCell ref="P37:R37"/>
    <mergeCell ref="S37:U37"/>
    <mergeCell ref="C34:J34"/>
    <mergeCell ref="M34:O34"/>
    <mergeCell ref="P34:R34"/>
    <mergeCell ref="S34:U34"/>
    <mergeCell ref="C35:J35"/>
    <mergeCell ref="M35:O35"/>
    <mergeCell ref="P35:R35"/>
    <mergeCell ref="S35:U35"/>
    <mergeCell ref="S32:U32"/>
    <mergeCell ref="C33:J33"/>
    <mergeCell ref="M33:O33"/>
    <mergeCell ref="P33:R33"/>
    <mergeCell ref="S33:U33"/>
    <mergeCell ref="C30:J30"/>
    <mergeCell ref="M30:O30"/>
    <mergeCell ref="P30:R30"/>
    <mergeCell ref="S30:U30"/>
    <mergeCell ref="C31:J31"/>
    <mergeCell ref="M31:O31"/>
    <mergeCell ref="P31:R31"/>
    <mergeCell ref="S31:U31"/>
    <mergeCell ref="M25:O25"/>
    <mergeCell ref="M24:O24"/>
    <mergeCell ref="M23:O23"/>
    <mergeCell ref="M22:O22"/>
    <mergeCell ref="P25:R25"/>
    <mergeCell ref="P24:R24"/>
    <mergeCell ref="P23:R23"/>
    <mergeCell ref="P22:R22"/>
    <mergeCell ref="C32:J32"/>
    <mergeCell ref="M32:O32"/>
    <mergeCell ref="P32:R32"/>
    <mergeCell ref="B51:C54"/>
    <mergeCell ref="D51:U54"/>
    <mergeCell ref="C22:J22"/>
    <mergeCell ref="C25:J25"/>
    <mergeCell ref="C24:J24"/>
    <mergeCell ref="C23:J23"/>
    <mergeCell ref="M26:O26"/>
    <mergeCell ref="P26:R26"/>
    <mergeCell ref="S26:U26"/>
    <mergeCell ref="B42:C42"/>
    <mergeCell ref="B43:C43"/>
    <mergeCell ref="C29:J29"/>
    <mergeCell ref="M29:O29"/>
    <mergeCell ref="P29:R29"/>
    <mergeCell ref="S29:U29"/>
    <mergeCell ref="S25:U25"/>
    <mergeCell ref="S24:U24"/>
    <mergeCell ref="S23:U23"/>
    <mergeCell ref="S22:U22"/>
    <mergeCell ref="C28:J28"/>
    <mergeCell ref="K28:L28"/>
    <mergeCell ref="M28:O28"/>
    <mergeCell ref="P28:R28"/>
    <mergeCell ref="S28:U28"/>
    <mergeCell ref="C20:J20"/>
    <mergeCell ref="K20:L20"/>
    <mergeCell ref="M20:O20"/>
    <mergeCell ref="P20:R20"/>
    <mergeCell ref="S20:U20"/>
    <mergeCell ref="C21:J21"/>
    <mergeCell ref="M21:O21"/>
    <mergeCell ref="P21:R21"/>
    <mergeCell ref="S21:U21"/>
    <mergeCell ref="C16:D16"/>
    <mergeCell ref="E16:F16"/>
    <mergeCell ref="G16:H16"/>
    <mergeCell ref="C17:D17"/>
    <mergeCell ref="E17:F17"/>
    <mergeCell ref="G17:H17"/>
    <mergeCell ref="D11:E11"/>
    <mergeCell ref="F11:K11"/>
    <mergeCell ref="B13:D14"/>
    <mergeCell ref="E13:I14"/>
    <mergeCell ref="J13:K14"/>
    <mergeCell ref="M13:R13"/>
    <mergeCell ref="M14:R14"/>
    <mergeCell ref="A2:W3"/>
    <mergeCell ref="P5:R5"/>
    <mergeCell ref="S5:V5"/>
    <mergeCell ref="D8:K8"/>
    <mergeCell ref="D9:K9"/>
    <mergeCell ref="D10:E10"/>
    <mergeCell ref="F10:K10"/>
  </mergeCells>
  <phoneticPr fontId="12"/>
  <dataValidations count="5">
    <dataValidation type="whole" allowBlank="1" showInputMessage="1" showErrorMessage="1" sqref="D10:D11" xr:uid="{3DDD114E-0575-4A00-8C61-389C09D591B4}">
      <formula1>0</formula1>
      <formula2>9999</formula2>
    </dataValidation>
    <dataValidation imeMode="halfAlpha" allowBlank="1" showInputMessage="1" showErrorMessage="1" sqref="M21:M25 N21:O21 P21:R25 M29:R38" xr:uid="{6B8A1ADC-5CD5-4C84-82EB-ABEA9BE19273}"/>
    <dataValidation type="whole" allowBlank="1" showInputMessage="1" showErrorMessage="1" sqref="K21:K25 K29:K38" xr:uid="{A8718D88-CEE2-4113-8118-88528D2DAC08}">
      <formula1>1</formula1>
      <formula2>100</formula2>
    </dataValidation>
    <dataValidation type="list" showDropDown="1" showInputMessage="1" showErrorMessage="1" sqref="L21:L25" xr:uid="{B6F06A30-ABF2-4B2D-AABF-FE76A9C5727D}">
      <formula1>"式,台"</formula1>
    </dataValidation>
    <dataValidation type="list" allowBlank="1" showInputMessage="1" showErrorMessage="1" sqref="L29:L38" xr:uid="{077D2A42-C939-4398-9768-22138AB5658A}">
      <formula1>"式,台"</formula1>
    </dataValidation>
  </dataValidations>
  <printOptions horizontalCentered="1"/>
  <pageMargins left="0.23622047244094491" right="0.23622047244094491" top="0.74803149606299213" bottom="0.74803149606299213" header="0.31496062992125984" footer="0.31496062992125984"/>
  <pageSetup paperSize="9" scale="5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5" ma:contentTypeDescription="新しいドキュメントを作成します。" ma:contentTypeScope="" ma:versionID="a1a5d4788f9ad038195f184f59cbe8c5">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a415a90dd5818373bf7a0c58fd41e082"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5382818-772A-4FEE-9148-87A90CD09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3.xml><?xml version="1.0" encoding="utf-8"?>
<ds:datastoreItem xmlns:ds="http://schemas.openxmlformats.org/officeDocument/2006/customXml" ds:itemID="{1D20C8F5-B162-4CF1-A83B-94B08B40DCEB}">
  <ds:schemaRefs>
    <ds:schemaRef ds:uri="3b7b391f-316a-4bc7-a585-b2bcaf106fac"/>
    <ds:schemaRef ds:uri="http://schemas.microsoft.com/office/infopath/2007/PartnerControls"/>
    <ds:schemaRef ds:uri="http://purl.org/dc/dcmitype/"/>
    <ds:schemaRef ds:uri="http://schemas.microsoft.com/office/2006/metadata/properties"/>
    <ds:schemaRef ds:uri="263dbbe5-076b-4606-a03b-9598f5f2f35a"/>
    <ds:schemaRef ds:uri="http://schemas.openxmlformats.org/package/2006/metadata/core-properties"/>
    <ds:schemaRef ds:uri="http://purl.org/dc/elements/1.1/"/>
    <ds:schemaRef ds:uri="http://schemas.microsoft.com/office/2006/documentManagement/typ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Sheet1</vt:lpstr>
      <vt:lpstr>様式３-１　パッケージ型導入支援　総表</vt:lpstr>
      <vt:lpstr>様式３-2　パッケージ型導入支援 事業計画 </vt:lpstr>
      <vt:lpstr>様式３-３　パッケージ型導入支援 積算内訳</vt:lpstr>
      <vt:lpstr>'様式３-１　パッケージ型導入支援　総表'!Print_Area</vt:lpstr>
      <vt:lpstr>'様式３-2　パッケージ型導入支援 事業計画 '!Print_Area</vt:lpstr>
      <vt:lpstr>'様式３-３　パッケージ型導入支援 積算内訳'!Print_Area</vt:lpstr>
      <vt:lpstr>'様式３-１　パッケージ型導入支援　総表'!グループホーム</vt:lpstr>
      <vt:lpstr>'様式３-１　パッケージ型導入支援　総表'!居宅介護</vt:lpstr>
      <vt:lpstr>'様式３-１　パッケージ型導入支援　総表'!重度障害者等包括支援</vt:lpstr>
      <vt:lpstr>'様式３-１　パッケージ型導入支援　総表'!重度訪問介護</vt:lpstr>
      <vt:lpstr>'様式３-１　パッケージ型導入支援　総表'!障害児入所施設</vt:lpstr>
      <vt:lpstr>'様式３-１　パッケージ型導入支援　総表'!障害者支援施設</vt:lpstr>
      <vt:lpstr>'様式３-１　パッケージ型導入支援　総表'!短期入所</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大野 弘憲</cp:lastModifiedBy>
  <cp:revision/>
  <cp:lastPrinted>2025-05-02T05:48:29Z</cp:lastPrinted>
  <dcterms:created xsi:type="dcterms:W3CDTF">2006-04-10T04:26:56Z</dcterms:created>
  <dcterms:modified xsi:type="dcterms:W3CDTF">2025-05-02T05:55:22Z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2025-05-01T03:30:44Z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b3aceacd-ceff-4204-ad98-1574a3312f69</vt:lpwstr>
  </property>
  <property fmtid="{D5CDD505-2E9C-101B-9397-08002B2CF9AE}" pid="9" name="MSIP_Label_defa4170-0d19-0005-0004-bc88714345d2_ActionId">
    <vt:lpwstr>2b6ee64b-b797-4332-bcf1-eaa7ba0da6ea</vt:lpwstr>
  </property>
  <property fmtid="{D5CDD505-2E9C-101B-9397-08002B2CF9AE}" pid="10" name="MSIP_Label_defa4170-0d19-0005-0004-bc88714345d2_ContentBits">
    <vt:lpwstr>0</vt:lpwstr>
  </property>
</Properties>
</file>