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40730\Desktop\体力向上関係配布文書\体力テスト記録カード\"/>
    </mc:Choice>
  </mc:AlternateContent>
  <xr:revisionPtr revIDLastSave="0" documentId="13_ncr:1_{DB7F268D-EDEC-4C42-981E-C7943957BD5A}" xr6:coauthVersionLast="47" xr6:coauthVersionMax="47" xr10:uidLastSave="{00000000-0000-0000-0000-000000000000}"/>
  <bookViews>
    <workbookView xWindow="-30828" yWindow="-108" windowWidth="30936" windowHeight="17040" xr2:uid="{08336AB4-68BE-4CBE-9572-C6CBB745E351}"/>
  </bookViews>
  <sheets>
    <sheet name="１年生" sheetId="1" r:id="rId1"/>
    <sheet name="２年生" sheetId="2" r:id="rId2"/>
    <sheet name="３年生" sheetId="3" r:id="rId3"/>
    <sheet name="グラフ" sheetId="7" r:id="rId4"/>
  </sheets>
  <externalReferences>
    <externalReference r:id="rId5"/>
  </externalReferences>
  <definedNames>
    <definedName name="_xlnm.Print_Area" localSheetId="3">グラフ!$A$1:$G$104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3" l="1"/>
  <c r="L11" i="3"/>
  <c r="L10" i="3"/>
  <c r="L9" i="3"/>
  <c r="L8" i="3"/>
  <c r="L7" i="3"/>
  <c r="L6" i="3"/>
  <c r="L5" i="3"/>
  <c r="D12" i="3"/>
  <c r="D11" i="3"/>
  <c r="D10" i="3"/>
  <c r="D9" i="3"/>
  <c r="D8" i="3"/>
  <c r="D7" i="3"/>
  <c r="D6" i="3"/>
  <c r="D5" i="3"/>
  <c r="L14" i="2"/>
  <c r="L12" i="2"/>
  <c r="L11" i="2"/>
  <c r="L10" i="2"/>
  <c r="L9" i="2"/>
  <c r="L8" i="2"/>
  <c r="L7" i="2"/>
  <c r="L6" i="2"/>
  <c r="L5" i="2"/>
  <c r="D12" i="2"/>
  <c r="D11" i="2"/>
  <c r="D10" i="2"/>
  <c r="D9" i="2"/>
  <c r="D8" i="2"/>
  <c r="D7" i="2"/>
  <c r="D6" i="2"/>
  <c r="D5" i="2"/>
  <c r="K14" i="1"/>
  <c r="K12" i="1"/>
  <c r="K11" i="1"/>
  <c r="K10" i="1"/>
  <c r="K9" i="1"/>
  <c r="K8" i="1"/>
  <c r="K7" i="1"/>
  <c r="K6" i="1"/>
  <c r="K5" i="1"/>
  <c r="L13" i="3" l="1"/>
  <c r="L14" i="3" s="1"/>
  <c r="Q5" i="7"/>
  <c r="Q4" i="7"/>
  <c r="Q3" i="7"/>
  <c r="P5" i="7"/>
  <c r="P4" i="7"/>
  <c r="P3" i="7"/>
  <c r="O5" i="7"/>
  <c r="O4" i="7"/>
  <c r="O3" i="7"/>
  <c r="N5" i="7"/>
  <c r="N4" i="7"/>
  <c r="N3" i="7"/>
  <c r="M5" i="7"/>
  <c r="M4" i="7"/>
  <c r="M3" i="7"/>
  <c r="L5" i="7"/>
  <c r="L4" i="7"/>
  <c r="L3" i="7"/>
  <c r="K5" i="7"/>
  <c r="K4" i="7"/>
  <c r="K3" i="7"/>
  <c r="J5" i="7"/>
  <c r="J4" i="7"/>
  <c r="J3" i="7"/>
  <c r="F12" i="3" l="1"/>
  <c r="F11" i="3"/>
  <c r="F9" i="3"/>
  <c r="F8" i="3"/>
  <c r="F7" i="3"/>
  <c r="F6" i="3"/>
  <c r="F5" i="3"/>
  <c r="F10" i="3"/>
  <c r="F10" i="2"/>
  <c r="F12" i="2"/>
  <c r="F11" i="2"/>
  <c r="F9" i="2"/>
  <c r="F8" i="2"/>
  <c r="F7" i="2"/>
  <c r="F6" i="2"/>
  <c r="F5" i="2"/>
  <c r="L13" i="2" l="1"/>
  <c r="K13" i="1"/>
  <c r="F13" i="2" l="1"/>
  <c r="F14" i="2"/>
  <c r="F14" i="3"/>
  <c r="F13" i="3"/>
</calcChain>
</file>

<file path=xl/sharedStrings.xml><?xml version="1.0" encoding="utf-8"?>
<sst xmlns="http://schemas.openxmlformats.org/spreadsheetml/2006/main" count="387" uniqueCount="145">
  <si>
    <t>２年</t>
    <rPh sb="1" eb="2">
      <t>ネン</t>
    </rPh>
    <phoneticPr fontId="1"/>
  </si>
  <si>
    <t>３年</t>
    <rPh sb="1" eb="2">
      <t>ネン</t>
    </rPh>
    <phoneticPr fontId="1"/>
  </si>
  <si>
    <t>組</t>
    <rPh sb="0" eb="1">
      <t>ク</t>
    </rPh>
    <phoneticPr fontId="1"/>
  </si>
  <si>
    <t>番</t>
    <rPh sb="0" eb="1">
      <t>バン</t>
    </rPh>
    <phoneticPr fontId="1"/>
  </si>
  <si>
    <t>名前</t>
    <rPh sb="0" eb="1">
      <t>ナ</t>
    </rPh>
    <rPh sb="1" eb="2">
      <t>マエ</t>
    </rPh>
    <phoneticPr fontId="1"/>
  </si>
  <si>
    <t>体力合計点</t>
    <rPh sb="0" eb="5">
      <t>タイリョクゴウケイテン</t>
    </rPh>
    <phoneticPr fontId="1"/>
  </si>
  <si>
    <t>50メートル走（秒）</t>
    <rPh sb="6" eb="7">
      <t>ソウ</t>
    </rPh>
    <rPh sb="8" eb="9">
      <t>ビョウ</t>
    </rPh>
    <phoneticPr fontId="1"/>
  </si>
  <si>
    <t>上体起こし（回）</t>
    <rPh sb="0" eb="1">
      <t>ウエ</t>
    </rPh>
    <rPh sb="1" eb="2">
      <t>カラダ</t>
    </rPh>
    <rPh sb="2" eb="3">
      <t>オ</t>
    </rPh>
    <rPh sb="6" eb="7">
      <t>カイ</t>
    </rPh>
    <phoneticPr fontId="1"/>
  </si>
  <si>
    <t>目標</t>
    <rPh sb="0" eb="2">
      <t>モクヒョウ</t>
    </rPh>
    <phoneticPr fontId="1"/>
  </si>
  <si>
    <t>記録</t>
    <rPh sb="0" eb="2">
      <t>キロク</t>
    </rPh>
    <phoneticPr fontId="1"/>
  </si>
  <si>
    <t>得点</t>
    <rPh sb="0" eb="2">
      <t>トクテン</t>
    </rPh>
    <phoneticPr fontId="1"/>
  </si>
  <si>
    <t>握力（ｋｇ）</t>
    <rPh sb="0" eb="2">
      <t>アクリョク</t>
    </rPh>
    <phoneticPr fontId="1"/>
  </si>
  <si>
    <t>立ち幅とび（ｃｍ）</t>
    <rPh sb="0" eb="1">
      <t>タ</t>
    </rPh>
    <rPh sb="2" eb="3">
      <t>ハバ</t>
    </rPh>
    <phoneticPr fontId="1"/>
  </si>
  <si>
    <t>反復横とび（回）</t>
    <rPh sb="0" eb="2">
      <t>ハンプク</t>
    </rPh>
    <rPh sb="2" eb="3">
      <t>ヨコ</t>
    </rPh>
    <rPh sb="6" eb="7">
      <t>カイ</t>
    </rPh>
    <phoneticPr fontId="1"/>
  </si>
  <si>
    <t>総合評価</t>
    <rPh sb="0" eb="4">
      <t>ソウゴウヒョウカ</t>
    </rPh>
    <phoneticPr fontId="1"/>
  </si>
  <si>
    <t>握力</t>
    <rPh sb="0" eb="2">
      <t>アクリョク</t>
    </rPh>
    <phoneticPr fontId="1"/>
  </si>
  <si>
    <t>長座体前屈</t>
    <rPh sb="0" eb="5">
      <t>チョウザタイゼンクツ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</si>
  <si>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</si>
  <si>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</si>
  <si>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>上体起こし</t>
    <rPh sb="0" eb="3">
      <t>ジョウタイオ</t>
    </rPh>
    <phoneticPr fontId="1"/>
  </si>
  <si>
    <t>50ｍ走</t>
    <rPh sb="3" eb="4">
      <t>ソウ</t>
    </rPh>
    <phoneticPr fontId="1"/>
  </si>
  <si>
    <t>ボール投げ</t>
    <rPh sb="3" eb="4">
      <t>ナ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</si>
  <si>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</si>
  <si>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</si>
  <si>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</si>
  <si>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２７～２９</t>
    <phoneticPr fontId="1"/>
  </si>
  <si>
    <t>３８～４２</t>
    <phoneticPr fontId="1"/>
  </si>
  <si>
    <t>１点</t>
    <rPh sb="1" eb="2">
      <t>テン</t>
    </rPh>
    <phoneticPr fontId="1"/>
  </si>
  <si>
    <t>２点</t>
  </si>
  <si>
    <t>３点</t>
  </si>
  <si>
    <t>４点</t>
  </si>
  <si>
    <t>５点</t>
  </si>
  <si>
    <t>６点</t>
  </si>
  <si>
    <t>７点</t>
  </si>
  <si>
    <t>８点</t>
  </si>
  <si>
    <t>９点</t>
  </si>
  <si>
    <t>１０点</t>
  </si>
  <si>
    <t>【男子】</t>
    <phoneticPr fontId="1"/>
  </si>
  <si>
    <t>握力（ｋｇ）</t>
    <rPh sb="0" eb="2">
      <t>アクリョク</t>
    </rPh>
    <rPh sb="1" eb="2">
      <t>チカラ</t>
    </rPh>
    <phoneticPr fontId="1"/>
  </si>
  <si>
    <t>超えよう！今までの自分</t>
    <rPh sb="0" eb="1">
      <t>コ</t>
    </rPh>
    <rPh sb="5" eb="6">
      <t>イマ</t>
    </rPh>
    <rPh sb="9" eb="11">
      <t>ジブン</t>
    </rPh>
    <phoneticPr fontId="1"/>
  </si>
  <si>
    <t>１年</t>
    <rPh sb="1" eb="2">
      <t>ネン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</si>
  <si>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</si>
  <si>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</si>
  <si>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【男子】</t>
    <rPh sb="1" eb="3">
      <t>ダンシ</t>
    </rPh>
    <phoneticPr fontId="1"/>
  </si>
  <si>
    <t>上体起こし（回）</t>
    <rPh sb="0" eb="3">
      <t>ジョウタイオ</t>
    </rPh>
    <rPh sb="6" eb="7">
      <t>カイ</t>
    </rPh>
    <phoneticPr fontId="1"/>
  </si>
  <si>
    <t>長座体前屈（ｃｍ）</t>
    <rPh sb="0" eb="5">
      <t>チョウザタイゼンクツ</t>
    </rPh>
    <phoneticPr fontId="1"/>
  </si>
  <si>
    <t>50ｍ走（秒）</t>
    <rPh sb="3" eb="4">
      <t>ソウ</t>
    </rPh>
    <rPh sb="5" eb="6">
      <t>ビョウ</t>
    </rPh>
    <phoneticPr fontId="1"/>
  </si>
  <si>
    <t>ハンドボール投げ（ｍ）</t>
    <rPh sb="6" eb="7">
      <t>ナ</t>
    </rPh>
    <phoneticPr fontId="1"/>
  </si>
  <si>
    <t>【得点表 】</t>
    <rPh sb="1" eb="4">
      <t>トクテンヒョウ</t>
    </rPh>
    <phoneticPr fontId="1"/>
  </si>
  <si>
    <t>Ａ：５１以上</t>
    <rPh sb="4" eb="6">
      <t>イジョウ</t>
    </rPh>
    <phoneticPr fontId="1"/>
  </si>
  <si>
    <t>Ｂ：４１～５０</t>
    <phoneticPr fontId="1"/>
  </si>
  <si>
    <t>Ｃ：３２～４０</t>
    <phoneticPr fontId="1"/>
  </si>
  <si>
    <t>Ｄ：２２～３１</t>
    <phoneticPr fontId="1"/>
  </si>
  <si>
    <t>Ｅ：２１以下</t>
    <rPh sb="4" eb="6">
      <t>イカ</t>
    </rPh>
    <phoneticPr fontId="1"/>
  </si>
  <si>
    <t>１７以下</t>
    <phoneticPr fontId="1"/>
  </si>
  <si>
    <t>１８～２２</t>
    <phoneticPr fontId="1"/>
  </si>
  <si>
    <t>２３～２７</t>
    <phoneticPr fontId="1"/>
  </si>
  <si>
    <t>２８～３２</t>
    <phoneticPr fontId="1"/>
  </si>
  <si>
    <t>３３～３７</t>
    <phoneticPr fontId="1"/>
  </si>
  <si>
    <t>４３～４６</t>
    <phoneticPr fontId="1"/>
  </si>
  <si>
    <t>４７～５０</t>
    <phoneticPr fontId="1"/>
  </si>
  <si>
    <t>５１～５５</t>
    <phoneticPr fontId="1"/>
  </si>
  <si>
    <t>５６以上</t>
    <phoneticPr fontId="1"/>
  </si>
  <si>
    <t>１２以下</t>
    <phoneticPr fontId="1"/>
  </si>
  <si>
    <t>１３～１５</t>
    <phoneticPr fontId="1"/>
  </si>
  <si>
    <t>１６～１８</t>
    <phoneticPr fontId="1"/>
  </si>
  <si>
    <t>１９～２１</t>
    <phoneticPr fontId="1"/>
  </si>
  <si>
    <t>２２～２４</t>
    <phoneticPr fontId="1"/>
  </si>
  <si>
    <t>２５～２６</t>
    <phoneticPr fontId="1"/>
  </si>
  <si>
    <t>３０～３２</t>
    <phoneticPr fontId="1"/>
  </si>
  <si>
    <t>３３～３４</t>
    <phoneticPr fontId="1"/>
  </si>
  <si>
    <t>３５以上</t>
    <phoneticPr fontId="1"/>
  </si>
  <si>
    <t>２０以下</t>
    <phoneticPr fontId="1"/>
  </si>
  <si>
    <t>２１～２７</t>
    <phoneticPr fontId="1"/>
  </si>
  <si>
    <t>３３～３８</t>
    <phoneticPr fontId="1"/>
  </si>
  <si>
    <t>３９～４３</t>
    <phoneticPr fontId="1"/>
  </si>
  <si>
    <t>４４～４８</t>
    <phoneticPr fontId="1"/>
  </si>
  <si>
    <t>４９～５２</t>
    <phoneticPr fontId="1"/>
  </si>
  <si>
    <t>５３～５７</t>
    <phoneticPr fontId="1"/>
  </si>
  <si>
    <t>５８～６３</t>
    <phoneticPr fontId="1"/>
  </si>
  <si>
    <t>６４以上</t>
    <phoneticPr fontId="1"/>
  </si>
  <si>
    <t>２９以下</t>
    <phoneticPr fontId="1"/>
  </si>
  <si>
    <t>３０～３６</t>
    <phoneticPr fontId="1"/>
  </si>
  <si>
    <t>３７～４０</t>
    <phoneticPr fontId="1"/>
  </si>
  <si>
    <t>４１～４４</t>
    <phoneticPr fontId="1"/>
  </si>
  <si>
    <t>４５～４８</t>
    <phoneticPr fontId="1"/>
  </si>
  <si>
    <t>５３～５５</t>
    <phoneticPr fontId="1"/>
  </si>
  <si>
    <t>５６～５９</t>
    <phoneticPr fontId="1"/>
  </si>
  <si>
    <t>６０～６２</t>
    <phoneticPr fontId="1"/>
  </si>
  <si>
    <t>６３以上</t>
    <phoneticPr fontId="1"/>
  </si>
  <si>
    <t>９.８以上</t>
    <phoneticPr fontId="1"/>
  </si>
  <si>
    <t>９.１～９.７</t>
    <phoneticPr fontId="1"/>
  </si>
  <si>
    <t>８.５～９.０</t>
    <phoneticPr fontId="1"/>
  </si>
  <si>
    <t>８.０～８.４</t>
    <phoneticPr fontId="1"/>
  </si>
  <si>
    <t>７.６～７.９</t>
    <phoneticPr fontId="1"/>
  </si>
  <si>
    <t>７.３～７.５</t>
    <phoneticPr fontId="1"/>
  </si>
  <si>
    <t>７.１～７.２</t>
    <phoneticPr fontId="1"/>
  </si>
  <si>
    <t>６.９～７.０</t>
    <phoneticPr fontId="1"/>
  </si>
  <si>
    <t>６.７～６.８</t>
    <phoneticPr fontId="1"/>
  </si>
  <si>
    <t>６.６以下</t>
    <phoneticPr fontId="1"/>
  </si>
  <si>
    <t>１４９以下</t>
    <phoneticPr fontId="1"/>
  </si>
  <si>
    <t>１５０～１６９</t>
    <phoneticPr fontId="1"/>
  </si>
  <si>
    <t>１７０～１８７</t>
    <phoneticPr fontId="1"/>
  </si>
  <si>
    <t>１８８～２０２</t>
    <phoneticPr fontId="1"/>
  </si>
  <si>
    <t>２０３～２１７</t>
    <phoneticPr fontId="1"/>
  </si>
  <si>
    <t>２１８～２２９</t>
    <phoneticPr fontId="1"/>
  </si>
  <si>
    <t>２３０～２４１</t>
    <phoneticPr fontId="1"/>
  </si>
  <si>
    <t>２４２～２５３</t>
    <phoneticPr fontId="1"/>
  </si>
  <si>
    <t>２５４～２６４</t>
    <phoneticPr fontId="1"/>
  </si>
  <si>
    <t>２６５以上</t>
    <phoneticPr fontId="1"/>
  </si>
  <si>
    <t>２５～２７</t>
    <phoneticPr fontId="1"/>
  </si>
  <si>
    <t>２８～３０</t>
    <phoneticPr fontId="1"/>
  </si>
  <si>
    <t>３１～３３</t>
    <phoneticPr fontId="1"/>
  </si>
  <si>
    <t>３４～３６</t>
    <phoneticPr fontId="1"/>
  </si>
  <si>
    <t>３７以上</t>
    <phoneticPr fontId="1"/>
  </si>
  <si>
    <t>１年生の記録</t>
    <rPh sb="1" eb="3">
      <t>ネンセイ</t>
    </rPh>
    <rPh sb="4" eb="6">
      <t>キロク</t>
    </rPh>
    <phoneticPr fontId="1"/>
  </si>
  <si>
    <t>１年生の得点</t>
    <rPh sb="1" eb="3">
      <t>ネンセイ</t>
    </rPh>
    <rPh sb="4" eb="6">
      <t>トクテン</t>
    </rPh>
    <phoneticPr fontId="1"/>
  </si>
  <si>
    <t>超えよう！１年前の自分</t>
    <rPh sb="0" eb="1">
      <t>コ</t>
    </rPh>
    <rPh sb="6" eb="8">
      <t>ネンマエ</t>
    </rPh>
    <rPh sb="9" eb="11">
      <t>ジブン</t>
    </rPh>
    <phoneticPr fontId="1"/>
  </si>
  <si>
    <t>【得点表】</t>
    <rPh sb="1" eb="4">
      <t>トクテンヒョウ</t>
    </rPh>
    <phoneticPr fontId="1"/>
  </si>
  <si>
    <t>Ａ：５７以上</t>
    <rPh sb="4" eb="6">
      <t>イジョウ</t>
    </rPh>
    <phoneticPr fontId="1"/>
  </si>
  <si>
    <t>Ｂ：４７～５６</t>
    <phoneticPr fontId="1"/>
  </si>
  <si>
    <t>Ｃ：３７～４６</t>
    <phoneticPr fontId="1"/>
  </si>
  <si>
    <t>Ｄ：２７～３６</t>
    <phoneticPr fontId="1"/>
  </si>
  <si>
    <t>Ｅ：２６以下</t>
    <rPh sb="4" eb="6">
      <t>イカ</t>
    </rPh>
    <phoneticPr fontId="1"/>
  </si>
  <si>
    <t>Ａ：６０以上</t>
    <rPh sb="4" eb="6">
      <t>イジョウ</t>
    </rPh>
    <phoneticPr fontId="1"/>
  </si>
  <si>
    <t>Ｂ：５１～５９</t>
    <phoneticPr fontId="1"/>
  </si>
  <si>
    <t>Ｃ：４１～５０</t>
    <phoneticPr fontId="1"/>
  </si>
  <si>
    <t>Ｄ：３１～４０</t>
    <phoneticPr fontId="1"/>
  </si>
  <si>
    <t>Ｅ：３０以下</t>
    <rPh sb="4" eb="6">
      <t>イカ</t>
    </rPh>
    <phoneticPr fontId="1"/>
  </si>
  <si>
    <t>２年生の記録</t>
    <rPh sb="1" eb="3">
      <t>ネンセイ</t>
    </rPh>
    <rPh sb="4" eb="6">
      <t>キロク</t>
    </rPh>
    <phoneticPr fontId="1"/>
  </si>
  <si>
    <t>２年生の得点</t>
    <rPh sb="1" eb="3">
      <t>ネンセイ</t>
    </rPh>
    <rPh sb="4" eb="6">
      <t>トクテン</t>
    </rPh>
    <phoneticPr fontId="1"/>
  </si>
  <si>
    <t>持久走（秒）</t>
    <rPh sb="0" eb="3">
      <t>ジキュウソウ</t>
    </rPh>
    <rPh sb="4" eb="5">
      <t>ビョウ</t>
    </rPh>
    <phoneticPr fontId="1"/>
  </si>
  <si>
    <t>561以上</t>
    <rPh sb="3" eb="5">
      <t>イジョウ</t>
    </rPh>
    <phoneticPr fontId="1"/>
  </si>
  <si>
    <t>５００～５６０</t>
    <phoneticPr fontId="1"/>
  </si>
  <si>
    <t>４５１～４９９</t>
    <phoneticPr fontId="1"/>
  </si>
  <si>
    <t>４１１～４５０</t>
    <phoneticPr fontId="1"/>
  </si>
  <si>
    <t>３８３～４１０</t>
    <phoneticPr fontId="1"/>
  </si>
  <si>
    <t>３５６～３８２</t>
    <phoneticPr fontId="1"/>
  </si>
  <si>
    <t>３３４～３５５</t>
    <phoneticPr fontId="1"/>
  </si>
  <si>
    <t>３１７～３３３</t>
    <phoneticPr fontId="1"/>
  </si>
  <si>
    <t>３００～３１６</t>
    <phoneticPr fontId="1"/>
  </si>
  <si>
    <t>２９９以下</t>
    <rPh sb="3" eb="5">
      <t>イカ</t>
    </rPh>
    <phoneticPr fontId="1"/>
  </si>
  <si>
    <t>持久走（秒）</t>
    <phoneticPr fontId="1"/>
  </si>
  <si>
    <t>持久走</t>
    <rPh sb="0" eb="3">
      <t>ジキュウソウ</t>
    </rPh>
    <phoneticPr fontId="1"/>
  </si>
  <si>
    <t>長座体前屈（ｃｍ）</t>
    <rPh sb="0" eb="1">
      <t>ナガ</t>
    </rPh>
    <rPh sb="1" eb="2">
      <t>スワ</t>
    </rPh>
    <rPh sb="2" eb="3">
      <t>カラダ</t>
    </rPh>
    <rPh sb="3" eb="4">
      <t>マエ</t>
    </rPh>
    <rPh sb="4" eb="5">
      <t>クツ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</si>
</sst>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3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indexed="64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n">
        <color indexed="64"/>
      </top>
      <bottom style="thick">
        <color theme="8" tint="-0.499984740745262"/>
      </bottom>
      <diagonal/>
    </border>
    <border>
      <left style="thick">
        <color theme="8" tint="-0.499984740745262"/>
      </left>
      <right/>
      <top style="double">
        <color indexed="64"/>
      </top>
      <bottom style="thin">
        <color auto="1"/>
      </bottom>
      <diagonal/>
    </border>
    <border>
      <left style="thick">
        <color theme="8" tint="-0.499984740745262"/>
      </left>
      <right/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1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56" fontId="7" fillId="0" borderId="13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1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3" borderId="71" xfId="0" applyFont="1" applyFill="1" applyBorder="1" applyAlignment="1">
      <alignment horizontal="left" vertical="center" shrinkToFit="1"/>
    </xf>
    <xf numFmtId="0" fontId="3" fillId="3" borderId="79" xfId="0" applyFont="1" applyFill="1" applyBorder="1" applyAlignment="1">
      <alignment horizontal="left" vertical="center" shrinkToFit="1"/>
    </xf>
    <xf numFmtId="0" fontId="3" fillId="3" borderId="70" xfId="0" applyFont="1" applyFill="1" applyBorder="1" applyAlignment="1">
      <alignment horizontal="left" vertical="center" shrinkToFit="1"/>
    </xf>
    <xf numFmtId="0" fontId="3" fillId="3" borderId="59" xfId="0" applyFont="1" applyFill="1" applyBorder="1" applyAlignment="1">
      <alignment horizontal="left" vertical="center" shrinkToFit="1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4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3" borderId="74" xfId="0" applyFont="1" applyFill="1" applyBorder="1" applyAlignment="1">
      <alignment horizontal="left" vertical="center" shrinkToFit="1"/>
    </xf>
    <xf numFmtId="0" fontId="3" fillId="3" borderId="58" xfId="0" applyFont="1" applyFill="1" applyBorder="1" applyAlignment="1">
      <alignment horizontal="left" vertical="center" shrinkToFit="1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77" xfId="0" applyFont="1" applyBorder="1" applyAlignment="1">
      <alignment horizontal="left" vertical="center" shrinkToFi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74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78" xfId="0" applyFont="1" applyBorder="1" applyAlignment="1">
      <alignment horizontal="left" vertical="center" shrinkToFi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A-45DB-9F67-986077CD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グラフ!$K$3:$K$5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7A-4968-88AF-6CECD2301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グラフ!$L$3:$L$5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F-470D-8C55-232B5304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グラフ!$M$3:$M$5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6-4115-A507-B18F3EBC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グラフ!$N$2</c:f>
              <c:strCache>
                <c:ptCount val="1"/>
                <c:pt idx="0">
                  <c:v>持久走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グラフ!$N$3:$N$5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7-48F1-BE55-66C6A64A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グラフ!$O$3:$O$5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9-4D0E-BA73-62DE9131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グラフ!$P$3:$P$5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9-49D1-9D6C-83084472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グラフ!$Q$3:$Q$5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D-44F3-8192-448A1E88D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4-4252-B6C5-3EFF36654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[1]グラフ!$L$3:$L$8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F-4EBA-B83C-EA4E9DDF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[1]グラフ!$M$3:$M$8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1-4110-AC47-77355DDCC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[1]グラフ!$N$2</c:f>
              <c:strCache>
                <c:ptCount val="1"/>
                <c:pt idx="0">
                  <c:v>20ｍシャトルラン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[1]グラフ!$N$3:$N$8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5-46CB-B6D4-0706951C1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E-4475-9A71-69A1510D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[1]グラフ!$P$3:$P$8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DA-49A0-A895-4FA2DB59D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[1]グラフ!$Q$3:$Q$8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8-437A-A366-23A096A98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グラフ!$J$3:$J$5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1-4106-AC89-95BE87EC6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472909</xdr:colOff>
      <xdr:row>0</xdr:row>
      <xdr:rowOff>137160</xdr:rowOff>
    </xdr:from>
    <xdr:to>
      <xdr:col>11</xdr:col>
      <xdr:colOff>396241</xdr:colOff>
      <xdr:row>0</xdr:row>
      <xdr:rowOff>686543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9101AA-C560-F870-8ED8-263F5A992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309" y="13716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53339</xdr:colOff>
      <xdr:row>12</xdr:row>
      <xdr:rowOff>83820</xdr:rowOff>
    </xdr:from>
    <xdr:to>
      <xdr:col>5</xdr:col>
      <xdr:colOff>353566</xdr:colOff>
      <xdr:row>14</xdr:row>
      <xdr:rowOff>182880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4A3063B-1DEB-72CB-0CFC-893B4167A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9" y="5227320"/>
          <a:ext cx="810767" cy="906780"/>
        </a:xfrm>
        <a:prstGeom prst="rect">
          <a:avLst/>
        </a:prstGeom>
      </xdr:spPr>
    </xdr:pic>
    <xdr:clientData/>
  </xdr:twoCellAnchor>
  <xdr:twoCellAnchor>
    <xdr:from>
      <xdr:col>0</xdr:col>
      <xdr:colOff>144780</xdr:colOff>
      <xdr:row>12</xdr:row>
      <xdr:rowOff>106680</xdr:rowOff>
    </xdr:from>
    <xdr:to>
      <xdr:col>3</xdr:col>
      <xdr:colOff>106680</xdr:colOff>
      <xdr:row>13</xdr:row>
      <xdr:rowOff>350520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69CA02A-6645-2A85-6A7A-91943F733693}"/>
            </a:ext>
          </a:extLst>
        </xdr:cNvPr>
        <xdr:cNvSpPr/>
      </xdr:nvSpPr>
      <xdr:spPr>
        <a:xfrm>
          <a:off x="144780" y="5250180"/>
          <a:ext cx="1493520" cy="647700"/>
        </a:xfrm>
        <a:prstGeom prst="wedgeRoundRectCallout">
          <a:avLst>
            <a:gd name="adj1" fmla="val 68666"/>
            <a:gd name="adj2" fmla="val -13835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精一杯の力を出して取り組もう！</a:t>
          </a:r>
          <a:endParaRPr kumimoji="1" lang="ja-JP" altLang="en-US" sz="10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61959</xdr:colOff>
      <xdr:row>12</xdr:row>
      <xdr:rowOff>152400</xdr:rowOff>
    </xdr:from>
    <xdr:to>
      <xdr:col>10</xdr:col>
      <xdr:colOff>76199</xdr:colOff>
      <xdr:row>15</xdr:row>
      <xdr:rowOff>205740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7170BFD-EE7D-4B38-B7A2-3A4BE051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7719" y="5486400"/>
          <a:ext cx="959120" cy="110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469</xdr:colOff>
      <xdr:row>0</xdr:row>
      <xdr:rowOff>83820</xdr:rowOff>
    </xdr:from>
    <xdr:to>
      <xdr:col>11</xdr:col>
      <xdr:colOff>434341</xdr:colOff>
      <xdr:row>0</xdr:row>
      <xdr:rowOff>633203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732CBCA-EF14-4114-9969-C2CEAC7F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549" y="8382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83819</xdr:colOff>
      <xdr:row>12</xdr:row>
      <xdr:rowOff>190812</xdr:rowOff>
    </xdr:from>
    <xdr:to>
      <xdr:col>9</xdr:col>
      <xdr:colOff>441958</xdr:colOff>
      <xdr:row>15</xdr:row>
      <xdr:rowOff>175259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3E5182-8169-4203-A2F3-B73F45DCB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579" y="5524812"/>
          <a:ext cx="830579" cy="1036007"/>
        </a:xfrm>
        <a:prstGeom prst="rect">
          <a:avLst/>
        </a:prstGeom>
      </xdr:spPr>
    </xdr:pic>
    <xdr:clientData/>
  </xdr:twoCellAnchor>
  <xdr:twoCellAnchor editAs="oneCell">
    <xdr:from>
      <xdr:col>11</xdr:col>
      <xdr:colOff>469</xdr:colOff>
      <xdr:row>0</xdr:row>
      <xdr:rowOff>83820</xdr:rowOff>
    </xdr:from>
    <xdr:to>
      <xdr:col>11</xdr:col>
      <xdr:colOff>434341</xdr:colOff>
      <xdr:row>0</xdr:row>
      <xdr:rowOff>633203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A0EE40F-FAD9-4148-90C9-28E81787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549" y="8382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0</xdr:rowOff>
    </xdr:from>
    <xdr:to>
      <xdr:col>9</xdr:col>
      <xdr:colOff>605790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DCEDCD-894D-4263-BF44-589789D14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</xdr:colOff>
      <xdr:row>0</xdr:row>
      <xdr:rowOff>0</xdr:rowOff>
    </xdr:from>
    <xdr:to>
      <xdr:col>9</xdr:col>
      <xdr:colOff>598170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4EFA9C0-5A1B-40B4-9A9B-B6E3878D7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</xdr:colOff>
      <xdr:row>0</xdr:row>
      <xdr:rowOff>0</xdr:rowOff>
    </xdr:from>
    <xdr:to>
      <xdr:col>9</xdr:col>
      <xdr:colOff>575310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9D289D8-D80D-4EF9-9D20-05D71CCF6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6C0749D-34F0-44CB-830F-BC46CB8B0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3630E91-F319-4F9A-8151-CE0B5EB77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34290</xdr:colOff>
      <xdr:row>0</xdr:row>
      <xdr:rowOff>0</xdr:rowOff>
    </xdr:from>
    <xdr:to>
      <xdr:col>9</xdr:col>
      <xdr:colOff>582930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D2E496C-6540-4BCC-9F24-B983E574D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80010</xdr:colOff>
      <xdr:row>0</xdr:row>
      <xdr:rowOff>0</xdr:rowOff>
    </xdr:from>
    <xdr:to>
      <xdr:col>9</xdr:col>
      <xdr:colOff>628650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B4D3C7F-0CE4-4C24-8C59-3D22A4AC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64770</xdr:colOff>
      <xdr:row>0</xdr:row>
      <xdr:rowOff>0</xdr:rowOff>
    </xdr:from>
    <xdr:to>
      <xdr:col>9</xdr:col>
      <xdr:colOff>613410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91B8C10-06A6-4BB1-B47E-17C9F16E9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167986</xdr:colOff>
      <xdr:row>0</xdr:row>
      <xdr:rowOff>54726</xdr:rowOff>
    </xdr:from>
    <xdr:to>
      <xdr:col>6</xdr:col>
      <xdr:colOff>716626</xdr:colOff>
      <xdr:row>12</xdr:row>
      <xdr:rowOff>39486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E05A050-C458-499D-A0FE-F095EEC3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160366</xdr:colOff>
      <xdr:row>12</xdr:row>
      <xdr:rowOff>169026</xdr:rowOff>
    </xdr:from>
    <xdr:to>
      <xdr:col>6</xdr:col>
      <xdr:colOff>709006</xdr:colOff>
      <xdr:row>24</xdr:row>
      <xdr:rowOff>169026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EA58B23-ED1E-41E9-9813-28016D8B1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137506</xdr:colOff>
      <xdr:row>25</xdr:row>
      <xdr:rowOff>146166</xdr:rowOff>
    </xdr:from>
    <xdr:to>
      <xdr:col>6</xdr:col>
      <xdr:colOff>686146</xdr:colOff>
      <xdr:row>37</xdr:row>
      <xdr:rowOff>146166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97F305C-3FDD-47F4-922B-D927BD0CD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152746</xdr:colOff>
      <xdr:row>39</xdr:row>
      <xdr:rowOff>62346</xdr:rowOff>
    </xdr:from>
    <xdr:to>
      <xdr:col>6</xdr:col>
      <xdr:colOff>701386</xdr:colOff>
      <xdr:row>51</xdr:row>
      <xdr:rowOff>62346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B1E6D64-908E-4D76-82A3-254E7DB8B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152746</xdr:colOff>
      <xdr:row>51</xdr:row>
      <xdr:rowOff>229293</xdr:rowOff>
    </xdr:from>
    <xdr:to>
      <xdr:col>6</xdr:col>
      <xdr:colOff>701386</xdr:colOff>
      <xdr:row>63</xdr:row>
      <xdr:rowOff>229293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6AF239AA-7156-4FF1-8907-55A5D00A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145126</xdr:colOff>
      <xdr:row>64</xdr:row>
      <xdr:rowOff>123306</xdr:rowOff>
    </xdr:from>
    <xdr:to>
      <xdr:col>6</xdr:col>
      <xdr:colOff>693766</xdr:colOff>
      <xdr:row>76</xdr:row>
      <xdr:rowOff>123306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3102389D-9147-4E57-BDD1-26C1C8B7D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190846</xdr:colOff>
      <xdr:row>78</xdr:row>
      <xdr:rowOff>69966</xdr:rowOff>
    </xdr:from>
    <xdr:to>
      <xdr:col>6</xdr:col>
      <xdr:colOff>739486</xdr:colOff>
      <xdr:row>90</xdr:row>
      <xdr:rowOff>69966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61B23EBA-0822-4A95-9247-2394D76A7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175606</xdr:colOff>
      <xdr:row>90</xdr:row>
      <xdr:rowOff>229293</xdr:rowOff>
    </xdr:from>
    <xdr:to>
      <xdr:col>6</xdr:col>
      <xdr:colOff>724246</xdr:colOff>
      <xdr:row>102</xdr:row>
      <xdr:rowOff>229293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BC837A-2D32-45F2-AFF1-399D88338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0730/Desktop/&#20307;&#21147;&#12486;&#12473;&#12488;&#37197;&#24067;&#25991;&#26360;/&#20307;&#21147;&#12486;&#12473;&#12488;&#35352;&#37682;&#65288;&#23567;&#23398;&#26657;&#22899;&#23376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年生"/>
      <sheetName val="２年生"/>
      <sheetName val="３年生"/>
      <sheetName val="４年生"/>
      <sheetName val="５年生"/>
      <sheetName val="６年生"/>
      <sheetName val="グラ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J2" t="str">
            <v>握力</v>
          </cell>
          <cell r="K2" t="str">
            <v>上体起こし</v>
          </cell>
          <cell r="L2" t="str">
            <v>長座体前屈</v>
          </cell>
          <cell r="M2" t="str">
            <v>反復横とび</v>
          </cell>
          <cell r="N2" t="str">
            <v>20ｍシャトルラン</v>
          </cell>
          <cell r="O2" t="str">
            <v>50ｍ走</v>
          </cell>
          <cell r="P2" t="str">
            <v>立ち幅とび</v>
          </cell>
          <cell r="Q2" t="str">
            <v>ボール投げ</v>
          </cell>
        </row>
        <row r="3">
          <cell r="I3" t="str">
            <v>１年生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I4" t="str">
            <v>２年生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I5" t="str">
            <v>３年生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I6" t="str">
            <v>４年生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I7" t="str">
            <v>５年生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I8" t="str">
            <v>６年生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7798-13F5-41AF-A59E-B07E9D351647}">
  <dimension ref="A1:L26"/>
  <sheetViews>
    <sheetView tabSelected="1" workbookViewId="0">
      <selection activeCell="I2" sqref="I2"/>
    </sheetView>
  </sheetViews>
  <sheetFormatPr defaultRowHeight="19.2" x14ac:dyDescent="0.45"/>
  <cols>
    <col min="1" max="162" width="6.69921875" style="1" customWidth="1"/>
    <col min="163" max="16384" width="8.796875" style="1"/>
  </cols>
  <sheetData>
    <row r="1" spans="1:12" ht="57.6" customHeight="1" x14ac:dyDescent="0.45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30.6" customHeight="1" x14ac:dyDescent="0.45">
      <c r="H2" s="2" t="s">
        <v>40</v>
      </c>
      <c r="I2" s="13"/>
      <c r="J2" s="3" t="s">
        <v>41</v>
      </c>
      <c r="K2" s="13"/>
      <c r="L2" s="3" t="s">
        <v>3</v>
      </c>
    </row>
    <row r="3" spans="1:12" ht="30.6" customHeight="1" thickBot="1" x14ac:dyDescent="0.5">
      <c r="A3" s="7" t="s">
        <v>43</v>
      </c>
      <c r="G3" s="5"/>
      <c r="H3" s="2" t="s">
        <v>42</v>
      </c>
      <c r="I3" s="75"/>
      <c r="J3" s="75"/>
      <c r="K3" s="75"/>
      <c r="L3" s="75"/>
    </row>
    <row r="4" spans="1:12" ht="31.8" customHeight="1" thickBot="1" x14ac:dyDescent="0.5">
      <c r="A4" s="51"/>
      <c r="B4" s="52"/>
      <c r="C4" s="52"/>
      <c r="D4" s="52"/>
      <c r="E4" s="52"/>
      <c r="F4" s="53"/>
      <c r="G4" s="86" t="s">
        <v>8</v>
      </c>
      <c r="H4" s="87"/>
      <c r="I4" s="71" t="s">
        <v>9</v>
      </c>
      <c r="J4" s="45"/>
      <c r="K4" s="44" t="s">
        <v>10</v>
      </c>
      <c r="L4" s="45"/>
    </row>
    <row r="5" spans="1:12" ht="31.8" customHeight="1" thickTop="1" x14ac:dyDescent="0.45">
      <c r="A5" s="54" t="s">
        <v>11</v>
      </c>
      <c r="B5" s="55"/>
      <c r="C5" s="55"/>
      <c r="D5" s="55"/>
      <c r="E5" s="55"/>
      <c r="F5" s="56"/>
      <c r="G5" s="88"/>
      <c r="H5" s="89"/>
      <c r="I5" s="82"/>
      <c r="J5" s="83"/>
      <c r="K5" s="63" t="str">
        <f>IF(I5="","",IF(I5&gt;=56,10,IF(I5&gt;=51,9,IF(I5&gt;=47,8,IF(I5&gt;=43,7,IF(I5&gt;=38,6,IF(I5&gt;=33,5,IF(I5&gt;=28,4,IF(I5&gt;=23,3,IF(I5&gt;=18,2,IF(I5&lt;18,1,0)))))))))))</f>
        <v/>
      </c>
      <c r="L5" s="64"/>
    </row>
    <row r="6" spans="1:12" ht="31.8" customHeight="1" x14ac:dyDescent="0.45">
      <c r="A6" s="48" t="s">
        <v>44</v>
      </c>
      <c r="B6" s="49"/>
      <c r="C6" s="49"/>
      <c r="D6" s="49"/>
      <c r="E6" s="49"/>
      <c r="F6" s="50"/>
      <c r="G6" s="46"/>
      <c r="H6" s="57"/>
      <c r="I6" s="46"/>
      <c r="J6" s="47"/>
      <c r="K6" s="42" t="str">
        <f>IF(I6="","",IF(I6&gt;=35,10,IF(I6&gt;=33,9,IF(I6&gt;=30,8,IF(I6&gt;=27,7,IF(I6&gt;=25,6,IF(I6&gt;=22,5,IF(I6&gt;=19,4,IF(I6&gt;=16,3,IF(I6&gt;=13,2,IF(I6&lt;13,1,0)))))))))))</f>
        <v/>
      </c>
      <c r="L6" s="43"/>
    </row>
    <row r="7" spans="1:12" ht="31.8" customHeight="1" x14ac:dyDescent="0.45">
      <c r="A7" s="48" t="s">
        <v>45</v>
      </c>
      <c r="B7" s="49"/>
      <c r="C7" s="49"/>
      <c r="D7" s="49"/>
      <c r="E7" s="49"/>
      <c r="F7" s="50"/>
      <c r="G7" s="46"/>
      <c r="H7" s="57"/>
      <c r="I7" s="46"/>
      <c r="J7" s="47"/>
      <c r="K7" s="42" t="str">
        <f>IF(I7="","",IF(I7&gt;=64,10,IF(I7&gt;=58,9,IF(I7&gt;=53,8,IF(I7&gt;=49,7,IF(I7&gt;=44,6,IF(I7&gt;=39,5,IF(I7&gt;=33,4,IF(I7&gt;=28,3,IF(I7&gt;=21,2,IF(I7&lt;21,1,0)))))))))))</f>
        <v/>
      </c>
      <c r="L7" s="43"/>
    </row>
    <row r="8" spans="1:12" ht="31.8" customHeight="1" x14ac:dyDescent="0.45">
      <c r="A8" s="48" t="s">
        <v>13</v>
      </c>
      <c r="B8" s="49"/>
      <c r="C8" s="49"/>
      <c r="D8" s="49"/>
      <c r="E8" s="49"/>
      <c r="F8" s="50"/>
      <c r="G8" s="46"/>
      <c r="H8" s="57"/>
      <c r="I8" s="46"/>
      <c r="J8" s="47"/>
      <c r="K8" s="42" t="str">
        <f>IF(I8="","",IF(I8&gt;=63,10,IF(I8&gt;=60,9,IF(I8&gt;=56,8,IF(I8&gt;=53,7,IF(I8&gt;=49,6,IF(I8&gt;=45,5,IF(I8&gt;=41,4,IF(I8&gt;=37,3,IF(I8&gt;=30,2,IF(I8&lt;30,1,0)))))))))))</f>
        <v/>
      </c>
      <c r="L8" s="43"/>
    </row>
    <row r="9" spans="1:12" ht="31.8" customHeight="1" x14ac:dyDescent="0.45">
      <c r="A9" s="48" t="s">
        <v>131</v>
      </c>
      <c r="B9" s="49"/>
      <c r="C9" s="49"/>
      <c r="D9" s="49"/>
      <c r="E9" s="49"/>
      <c r="F9" s="50"/>
      <c r="G9" s="46"/>
      <c r="H9" s="57"/>
      <c r="I9" s="46"/>
      <c r="J9" s="47"/>
      <c r="K9" s="42" t="str">
        <f>IF(I9="","",IF(I9&lt;=299,10,IF(I9&lt;=316,9,IF(I9&lt;=333,8,IF(I9&lt;=355,7,IF(I9&lt;=382,6,IF(I9&lt;=410,5,IF(I9&lt;=450,4,IF(I9&lt;=499,3,IF(I9&lt;=560,2,IF(I9&gt;560.7,1,0)))))))))))</f>
        <v/>
      </c>
      <c r="L9" s="43"/>
    </row>
    <row r="10" spans="1:12" ht="31.8" customHeight="1" x14ac:dyDescent="0.45">
      <c r="A10" s="48" t="s">
        <v>46</v>
      </c>
      <c r="B10" s="49"/>
      <c r="C10" s="49"/>
      <c r="D10" s="49"/>
      <c r="E10" s="49"/>
      <c r="F10" s="50"/>
      <c r="G10" s="46"/>
      <c r="H10" s="57"/>
      <c r="I10" s="46"/>
      <c r="J10" s="47"/>
      <c r="K10" s="42" t="str">
        <f>IF(I10="","",IF(I10&lt;=6.6,10,IF(I10&lt;=6.8,9,IF(I10&lt;=7,8,IF(I10&lt;=7.2,7,IF(I10&lt;=7.5,6,IF(I10&lt;=7.9,5,IF(I10&lt;=8.4,4,IF(I10&lt;=9,3,IF(I10&lt;=9.7,2,IF(I10&gt;9.7,1,0)))))))))))</f>
        <v/>
      </c>
      <c r="L10" s="43"/>
    </row>
    <row r="11" spans="1:12" ht="31.8" customHeight="1" x14ac:dyDescent="0.45">
      <c r="A11" s="48" t="s">
        <v>12</v>
      </c>
      <c r="B11" s="49"/>
      <c r="C11" s="49"/>
      <c r="D11" s="49"/>
      <c r="E11" s="49"/>
      <c r="F11" s="50"/>
      <c r="G11" s="46"/>
      <c r="H11" s="57"/>
      <c r="I11" s="46"/>
      <c r="J11" s="47"/>
      <c r="K11" s="42" t="str">
        <f>IF(I11="","",IF(I11&gt;=265,10,IF(I11&gt;=254,9,IF(I11&gt;=242,8,IF(I11&gt;=230,7,IF(I11&gt;=218,6,IF(I11&gt;=203,5,IF(I11&gt;=188,4,IF(I11&gt;=170,3,IF(I11&gt;=150,2,IF(I11&lt;150,1,0)))))))))))</f>
        <v/>
      </c>
      <c r="L11" s="43"/>
    </row>
    <row r="12" spans="1:12" ht="31.8" customHeight="1" thickBot="1" x14ac:dyDescent="0.5">
      <c r="A12" s="72" t="s">
        <v>47</v>
      </c>
      <c r="B12" s="73"/>
      <c r="C12" s="73"/>
      <c r="D12" s="73"/>
      <c r="E12" s="73"/>
      <c r="F12" s="74"/>
      <c r="G12" s="80"/>
      <c r="H12" s="81"/>
      <c r="I12" s="84"/>
      <c r="J12" s="85"/>
      <c r="K12" s="67" t="str">
        <f>IF(I12="","",IF(I12&gt;=37,10,IF(I12&gt;=34,9,IF(I12&gt;=31,8,IF(I12&gt;=28,7,IF(I12&gt;=25,6,IF(I12&gt;=22,5,IF(I12&gt;=19,4,IF(I12&gt;=16,3,IF(I12&gt;=13,2,IF(I12&lt;13,1,0)))))))))))</f>
        <v/>
      </c>
      <c r="L12" s="68"/>
    </row>
    <row r="13" spans="1:12" ht="31.8" customHeight="1" thickBot="1" x14ac:dyDescent="0.5">
      <c r="B13" s="7"/>
      <c r="C13" s="7"/>
      <c r="D13" s="7"/>
      <c r="E13" s="7"/>
      <c r="F13" s="7"/>
      <c r="G13" s="7"/>
      <c r="H13" s="7"/>
      <c r="I13" s="7"/>
      <c r="J13" s="16" t="s">
        <v>5</v>
      </c>
      <c r="K13" s="69">
        <f>SUM(K5:L12)</f>
        <v>0</v>
      </c>
      <c r="L13" s="70"/>
    </row>
    <row r="14" spans="1:12" ht="31.8" customHeight="1" thickBot="1" x14ac:dyDescent="0.5">
      <c r="B14" s="7"/>
      <c r="C14" s="7"/>
      <c r="D14" s="7"/>
      <c r="E14" s="7"/>
      <c r="F14" s="7"/>
      <c r="G14" s="7"/>
      <c r="H14" s="7"/>
      <c r="I14" s="7"/>
      <c r="J14" s="16" t="s">
        <v>14</v>
      </c>
      <c r="K14" s="65" t="str">
        <f>IF(K13=0,"",IF(K13&gt;=51,"A",IF(K13&gt;=41,"B",IF(K13&gt;=32,"C",IF(K13&gt;=22,"D",IF(K13&lt;22,"E"))))))</f>
        <v/>
      </c>
      <c r="L14" s="66"/>
    </row>
    <row r="15" spans="1:12" ht="27" customHeight="1" thickBot="1" x14ac:dyDescent="0.5">
      <c r="A15" s="1" t="s">
        <v>48</v>
      </c>
    </row>
    <row r="16" spans="1:12" s="15" customFormat="1" ht="19.8" thickBot="1" x14ac:dyDescent="0.5">
      <c r="A16" s="76"/>
      <c r="B16" s="77"/>
      <c r="C16" s="35" t="s">
        <v>27</v>
      </c>
      <c r="D16" s="25" t="s">
        <v>28</v>
      </c>
      <c r="E16" s="25" t="s">
        <v>29</v>
      </c>
      <c r="F16" s="25" t="s">
        <v>30</v>
      </c>
      <c r="G16" s="25" t="s">
        <v>31</v>
      </c>
      <c r="H16" s="25" t="s">
        <v>32</v>
      </c>
      <c r="I16" s="25" t="s">
        <v>33</v>
      </c>
      <c r="J16" s="25" t="s">
        <v>34</v>
      </c>
      <c r="K16" s="25" t="s">
        <v>35</v>
      </c>
      <c r="L16" s="36" t="s">
        <v>36</v>
      </c>
    </row>
    <row r="17" spans="1:12" ht="21" customHeight="1" x14ac:dyDescent="0.45">
      <c r="A17" s="59" t="s">
        <v>38</v>
      </c>
      <c r="B17" s="60"/>
      <c r="C17" s="29" t="s">
        <v>54</v>
      </c>
      <c r="D17" s="26" t="s">
        <v>55</v>
      </c>
      <c r="E17" s="22" t="s">
        <v>56</v>
      </c>
      <c r="F17" s="19" t="s">
        <v>57</v>
      </c>
      <c r="G17" s="26" t="s">
        <v>58</v>
      </c>
      <c r="H17" s="26" t="s">
        <v>26</v>
      </c>
      <c r="I17" s="26" t="s">
        <v>59</v>
      </c>
      <c r="J17" s="26" t="s">
        <v>60</v>
      </c>
      <c r="K17" s="26" t="s">
        <v>61</v>
      </c>
      <c r="L17" s="30" t="s">
        <v>62</v>
      </c>
    </row>
    <row r="18" spans="1:12" ht="21" customHeight="1" x14ac:dyDescent="0.45">
      <c r="A18" s="61" t="s">
        <v>7</v>
      </c>
      <c r="B18" s="62"/>
      <c r="C18" s="31" t="s">
        <v>63</v>
      </c>
      <c r="D18" s="27" t="s">
        <v>64</v>
      </c>
      <c r="E18" s="23" t="s">
        <v>65</v>
      </c>
      <c r="F18" s="20" t="s">
        <v>66</v>
      </c>
      <c r="G18" s="27" t="s">
        <v>67</v>
      </c>
      <c r="H18" s="27" t="s">
        <v>68</v>
      </c>
      <c r="I18" s="27" t="s">
        <v>25</v>
      </c>
      <c r="J18" s="27" t="s">
        <v>69</v>
      </c>
      <c r="K18" s="27" t="s">
        <v>70</v>
      </c>
      <c r="L18" s="32" t="s">
        <v>71</v>
      </c>
    </row>
    <row r="19" spans="1:12" ht="21" customHeight="1" x14ac:dyDescent="0.45">
      <c r="A19" s="61" t="s">
        <v>144</v>
      </c>
      <c r="B19" s="62"/>
      <c r="C19" s="31" t="s">
        <v>72</v>
      </c>
      <c r="D19" s="27" t="s">
        <v>73</v>
      </c>
      <c r="E19" s="23" t="s">
        <v>57</v>
      </c>
      <c r="F19" s="20" t="s">
        <v>74</v>
      </c>
      <c r="G19" s="27" t="s">
        <v>75</v>
      </c>
      <c r="H19" s="27" t="s">
        <v>76</v>
      </c>
      <c r="I19" s="27" t="s">
        <v>77</v>
      </c>
      <c r="J19" s="27" t="s">
        <v>78</v>
      </c>
      <c r="K19" s="27" t="s">
        <v>79</v>
      </c>
      <c r="L19" s="32" t="s">
        <v>80</v>
      </c>
    </row>
    <row r="20" spans="1:12" ht="21" customHeight="1" x14ac:dyDescent="0.45">
      <c r="A20" s="61" t="s">
        <v>13</v>
      </c>
      <c r="B20" s="62"/>
      <c r="C20" s="31" t="s">
        <v>81</v>
      </c>
      <c r="D20" s="27" t="s">
        <v>82</v>
      </c>
      <c r="E20" s="23" t="s">
        <v>83</v>
      </c>
      <c r="F20" s="20" t="s">
        <v>84</v>
      </c>
      <c r="G20" s="27" t="s">
        <v>85</v>
      </c>
      <c r="H20" s="27" t="s">
        <v>77</v>
      </c>
      <c r="I20" s="27" t="s">
        <v>86</v>
      </c>
      <c r="J20" s="27" t="s">
        <v>87</v>
      </c>
      <c r="K20" s="27" t="s">
        <v>88</v>
      </c>
      <c r="L20" s="32" t="s">
        <v>89</v>
      </c>
    </row>
    <row r="21" spans="1:12" ht="21" customHeight="1" x14ac:dyDescent="0.45">
      <c r="A21" s="61" t="s">
        <v>131</v>
      </c>
      <c r="B21" s="62"/>
      <c r="C21" s="31" t="s">
        <v>132</v>
      </c>
      <c r="D21" s="27" t="s">
        <v>133</v>
      </c>
      <c r="E21" s="23" t="s">
        <v>134</v>
      </c>
      <c r="F21" s="20" t="s">
        <v>135</v>
      </c>
      <c r="G21" s="27" t="s">
        <v>136</v>
      </c>
      <c r="H21" s="27" t="s">
        <v>137</v>
      </c>
      <c r="I21" s="27" t="s">
        <v>138</v>
      </c>
      <c r="J21" s="27" t="s">
        <v>139</v>
      </c>
      <c r="K21" s="27" t="s">
        <v>140</v>
      </c>
      <c r="L21" s="32" t="s">
        <v>141</v>
      </c>
    </row>
    <row r="22" spans="1:12" ht="21" customHeight="1" x14ac:dyDescent="0.45">
      <c r="A22" s="61" t="s">
        <v>6</v>
      </c>
      <c r="B22" s="62"/>
      <c r="C22" s="31" t="s">
        <v>90</v>
      </c>
      <c r="D22" s="27" t="s">
        <v>91</v>
      </c>
      <c r="E22" s="23" t="s">
        <v>92</v>
      </c>
      <c r="F22" s="20" t="s">
        <v>93</v>
      </c>
      <c r="G22" s="27" t="s">
        <v>94</v>
      </c>
      <c r="H22" s="27" t="s">
        <v>95</v>
      </c>
      <c r="I22" s="27" t="s">
        <v>96</v>
      </c>
      <c r="J22" s="27" t="s">
        <v>97</v>
      </c>
      <c r="K22" s="27" t="s">
        <v>98</v>
      </c>
      <c r="L22" s="32" t="s">
        <v>99</v>
      </c>
    </row>
    <row r="23" spans="1:12" ht="21" customHeight="1" x14ac:dyDescent="0.45">
      <c r="A23" s="61" t="s">
        <v>12</v>
      </c>
      <c r="B23" s="62"/>
      <c r="C23" s="31" t="s">
        <v>100</v>
      </c>
      <c r="D23" s="27" t="s">
        <v>101</v>
      </c>
      <c r="E23" s="23" t="s">
        <v>102</v>
      </c>
      <c r="F23" s="20" t="s">
        <v>103</v>
      </c>
      <c r="G23" s="27" t="s">
        <v>104</v>
      </c>
      <c r="H23" s="27" t="s">
        <v>105</v>
      </c>
      <c r="I23" s="27" t="s">
        <v>106</v>
      </c>
      <c r="J23" s="27" t="s">
        <v>107</v>
      </c>
      <c r="K23" s="27" t="s">
        <v>108</v>
      </c>
      <c r="L23" s="32" t="s">
        <v>109</v>
      </c>
    </row>
    <row r="24" spans="1:12" ht="21" customHeight="1" thickBot="1" x14ac:dyDescent="0.5">
      <c r="A24" s="78" t="s">
        <v>47</v>
      </c>
      <c r="B24" s="79"/>
      <c r="C24" s="33" t="s">
        <v>63</v>
      </c>
      <c r="D24" s="28" t="s">
        <v>64</v>
      </c>
      <c r="E24" s="24" t="s">
        <v>65</v>
      </c>
      <c r="F24" s="21" t="s">
        <v>66</v>
      </c>
      <c r="G24" s="28" t="s">
        <v>67</v>
      </c>
      <c r="H24" s="28" t="s">
        <v>110</v>
      </c>
      <c r="I24" s="28" t="s">
        <v>111</v>
      </c>
      <c r="J24" s="28" t="s">
        <v>112</v>
      </c>
      <c r="K24" s="28" t="s">
        <v>113</v>
      </c>
      <c r="L24" s="34" t="s">
        <v>114</v>
      </c>
    </row>
    <row r="25" spans="1:12" s="41" customFormat="1" ht="7.8" customHeight="1" thickBot="1" x14ac:dyDescent="0.5">
      <c r="A25" s="40"/>
      <c r="B25" s="40"/>
      <c r="C25" s="37"/>
      <c r="D25" s="37"/>
      <c r="E25" s="38"/>
      <c r="F25" s="37"/>
      <c r="G25" s="37"/>
      <c r="H25" s="37"/>
      <c r="I25" s="37"/>
      <c r="J25" s="37"/>
      <c r="K25" s="37"/>
      <c r="L25" s="37"/>
    </row>
    <row r="26" spans="1:12" s="4" customFormat="1" ht="19.8" thickBot="1" x14ac:dyDescent="0.5">
      <c r="A26" s="93" t="s">
        <v>14</v>
      </c>
      <c r="B26" s="93"/>
      <c r="C26" s="92" t="s">
        <v>49</v>
      </c>
      <c r="D26" s="92"/>
      <c r="E26" s="92" t="s">
        <v>50</v>
      </c>
      <c r="F26" s="92"/>
      <c r="G26" s="90" t="s">
        <v>51</v>
      </c>
      <c r="H26" s="91"/>
      <c r="I26" s="92" t="s">
        <v>52</v>
      </c>
      <c r="J26" s="92"/>
      <c r="K26" s="92" t="s">
        <v>53</v>
      </c>
      <c r="L26" s="92"/>
    </row>
  </sheetData>
  <sheetProtection algorithmName="SHA-512" hashValue="gdy5t5Bk3zfRlz9f8HrdCeAwgS/42ObbKL6IgEBQUrVoH24w3iQtAB9FX8klKTcm67GOXf3t0+OihDMFZZJz8A==" saltValue="NnZk0r7qeXaTeolF8G4A6A==" spinCount="100000" sheet="1" objects="1" scenarios="1"/>
  <mergeCells count="55">
    <mergeCell ref="G26:H26"/>
    <mergeCell ref="I26:J26"/>
    <mergeCell ref="K26:L26"/>
    <mergeCell ref="A26:B26"/>
    <mergeCell ref="C26:D26"/>
    <mergeCell ref="E26:F26"/>
    <mergeCell ref="A12:F12"/>
    <mergeCell ref="I3:L3"/>
    <mergeCell ref="A16:B16"/>
    <mergeCell ref="A22:B22"/>
    <mergeCell ref="A24:B24"/>
    <mergeCell ref="A23:B23"/>
    <mergeCell ref="A21:B21"/>
    <mergeCell ref="G11:H11"/>
    <mergeCell ref="G12:H12"/>
    <mergeCell ref="I5:J5"/>
    <mergeCell ref="I12:J12"/>
    <mergeCell ref="I11:J11"/>
    <mergeCell ref="I10:J10"/>
    <mergeCell ref="I9:J9"/>
    <mergeCell ref="G4:H4"/>
    <mergeCell ref="G5:H5"/>
    <mergeCell ref="A1:L1"/>
    <mergeCell ref="A17:B17"/>
    <mergeCell ref="A18:B18"/>
    <mergeCell ref="A19:B19"/>
    <mergeCell ref="A20:B20"/>
    <mergeCell ref="K5:L5"/>
    <mergeCell ref="K6:L6"/>
    <mergeCell ref="K7:L7"/>
    <mergeCell ref="K14:L14"/>
    <mergeCell ref="K10:L10"/>
    <mergeCell ref="K9:L9"/>
    <mergeCell ref="K11:L11"/>
    <mergeCell ref="K12:L12"/>
    <mergeCell ref="K13:L13"/>
    <mergeCell ref="I4:J4"/>
    <mergeCell ref="I8:J8"/>
    <mergeCell ref="A10:F10"/>
    <mergeCell ref="A11:F11"/>
    <mergeCell ref="G9:H9"/>
    <mergeCell ref="G10:H10"/>
    <mergeCell ref="G6:H6"/>
    <mergeCell ref="G7:H7"/>
    <mergeCell ref="G8:H8"/>
    <mergeCell ref="A6:F6"/>
    <mergeCell ref="A7:F7"/>
    <mergeCell ref="A8:F8"/>
    <mergeCell ref="K8:L8"/>
    <mergeCell ref="K4:L4"/>
    <mergeCell ref="I6:J6"/>
    <mergeCell ref="I7:J7"/>
    <mergeCell ref="A9:F9"/>
    <mergeCell ref="A4:F4"/>
    <mergeCell ref="A5:F5"/>
  </mergeCells>
  <phoneticPr fontId="1"/>
  <conditionalFormatting sqref="I2 G5:J12">
    <cfRule type="containsBlanks" dxfId="10" priority="4">
      <formula>LEN(TRIM(G2))=0</formula>
    </cfRule>
  </conditionalFormatting>
  <conditionalFormatting sqref="K2">
    <cfRule type="containsBlanks" dxfId="9" priority="3">
      <formula>LEN(TRIM(K2))=0</formula>
    </cfRule>
  </conditionalFormatting>
  <conditionalFormatting sqref="I3">
    <cfRule type="containsBlanks" dxfId="8" priority="2">
      <formula>LEN(TRIM(I3))=0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83BE-D726-447A-99F6-82D9EE33E267}">
  <dimension ref="A1:M28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58" t="s">
        <v>117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.6" customHeight="1" x14ac:dyDescent="0.45">
      <c r="I2" s="2" t="s">
        <v>0</v>
      </c>
      <c r="J2" s="13"/>
      <c r="K2" s="3" t="s">
        <v>41</v>
      </c>
      <c r="L2" s="13"/>
      <c r="M2" s="3" t="s">
        <v>3</v>
      </c>
    </row>
    <row r="3" spans="1:13" ht="30.6" customHeight="1" thickBot="1" x14ac:dyDescent="0.5">
      <c r="A3" s="1" t="s">
        <v>37</v>
      </c>
      <c r="D3" s="5"/>
      <c r="E3" s="5"/>
      <c r="F3" s="5"/>
      <c r="G3" s="5"/>
      <c r="H3" s="5"/>
      <c r="I3" s="2" t="s">
        <v>42</v>
      </c>
      <c r="J3" s="75"/>
      <c r="K3" s="75"/>
      <c r="L3" s="75"/>
      <c r="M3" s="75"/>
    </row>
    <row r="4" spans="1:13" ht="31.8" customHeight="1" thickBot="1" x14ac:dyDescent="0.5">
      <c r="A4" s="94"/>
      <c r="B4" s="95"/>
      <c r="C4" s="96"/>
      <c r="D4" s="102" t="s">
        <v>115</v>
      </c>
      <c r="E4" s="98"/>
      <c r="F4" s="99" t="s">
        <v>116</v>
      </c>
      <c r="G4" s="100"/>
      <c r="H4" s="97" t="s">
        <v>8</v>
      </c>
      <c r="I4" s="98"/>
      <c r="J4" s="99" t="s">
        <v>9</v>
      </c>
      <c r="K4" s="100"/>
      <c r="L4" s="101" t="s">
        <v>10</v>
      </c>
      <c r="M4" s="100"/>
    </row>
    <row r="5" spans="1:13" ht="31.8" customHeight="1" thickTop="1" x14ac:dyDescent="0.45">
      <c r="A5" s="103" t="s">
        <v>11</v>
      </c>
      <c r="B5" s="104"/>
      <c r="C5" s="105"/>
      <c r="D5" s="121" t="str">
        <f>'１年生'!I5&amp;""</f>
        <v/>
      </c>
      <c r="E5" s="122"/>
      <c r="F5" s="125" t="str">
        <f>'１年生'!K5</f>
        <v/>
      </c>
      <c r="G5" s="126"/>
      <c r="H5" s="106"/>
      <c r="I5" s="107"/>
      <c r="J5" s="108"/>
      <c r="K5" s="109"/>
      <c r="L5" s="110" t="str">
        <f>IF(J5="","",IF(J5&gt;=56,10,IF(J5&gt;=51,9,IF(J5&gt;=47,8,IF(J5&gt;=43,7,IF(J5&gt;=38,6,IF(J5&gt;=33,5,IF(J5&gt;=28,4,IF(J5&gt;=23,3,IF(J5&gt;=18,2,IF(J5&lt;18,1,0)))))))))))</f>
        <v/>
      </c>
      <c r="M5" s="111"/>
    </row>
    <row r="6" spans="1:13" ht="31.8" customHeight="1" x14ac:dyDescent="0.45">
      <c r="A6" s="112" t="s">
        <v>44</v>
      </c>
      <c r="B6" s="113"/>
      <c r="C6" s="114"/>
      <c r="D6" s="123" t="str">
        <f>'１年生'!I6&amp;""</f>
        <v/>
      </c>
      <c r="E6" s="124"/>
      <c r="F6" s="127" t="str">
        <f>'１年生'!K6</f>
        <v/>
      </c>
      <c r="G6" s="128"/>
      <c r="H6" s="115"/>
      <c r="I6" s="116"/>
      <c r="J6" s="117"/>
      <c r="K6" s="118"/>
      <c r="L6" s="119" t="str">
        <f>IF(J6="","",IF(J6&gt;=35,10,IF(J6&gt;=33,9,IF(J6&gt;=30,8,IF(J6&gt;=27,7,IF(J6&gt;=25,6,IF(J6&gt;=22,5,IF(J6&gt;=19,4,IF(J6&gt;=16,3,IF(J6&gt;=13,2,IF(J6&lt;13,1,0)))))))))))</f>
        <v/>
      </c>
      <c r="M6" s="120"/>
    </row>
    <row r="7" spans="1:13" ht="31.8" customHeight="1" x14ac:dyDescent="0.45">
      <c r="A7" s="112" t="s">
        <v>45</v>
      </c>
      <c r="B7" s="113"/>
      <c r="C7" s="114"/>
      <c r="D7" s="123" t="str">
        <f>'１年生'!I7&amp;""</f>
        <v/>
      </c>
      <c r="E7" s="124"/>
      <c r="F7" s="127" t="str">
        <f>'１年生'!K7</f>
        <v/>
      </c>
      <c r="G7" s="128"/>
      <c r="H7" s="115"/>
      <c r="I7" s="116"/>
      <c r="J7" s="117"/>
      <c r="K7" s="118"/>
      <c r="L7" s="119" t="str">
        <f>IF(J7="","",IF(J7&gt;=64,10,IF(J7&gt;=58,9,IF(J7&gt;=53,8,IF(J7&gt;=49,7,IF(J7&gt;=44,6,IF(J7&gt;=39,5,IF(J7&gt;=33,4,IF(J7&gt;=28,3,IF(J7&gt;=21,2,IF(J7&lt;21,1,0)))))))))))</f>
        <v/>
      </c>
      <c r="M7" s="120"/>
    </row>
    <row r="8" spans="1:13" ht="31.8" customHeight="1" x14ac:dyDescent="0.45">
      <c r="A8" s="112" t="s">
        <v>13</v>
      </c>
      <c r="B8" s="113"/>
      <c r="C8" s="114"/>
      <c r="D8" s="123" t="str">
        <f>'１年生'!I8&amp;""</f>
        <v/>
      </c>
      <c r="E8" s="124"/>
      <c r="F8" s="127" t="str">
        <f>'１年生'!K8</f>
        <v/>
      </c>
      <c r="G8" s="128"/>
      <c r="H8" s="115"/>
      <c r="I8" s="116"/>
      <c r="J8" s="117"/>
      <c r="K8" s="118"/>
      <c r="L8" s="119" t="str">
        <f>IF(J8="","",IF(J8&gt;=63,10,IF(J8&gt;=60,9,IF(J8&gt;=56,8,IF(J8&gt;=53,7,IF(J8&gt;=49,6,IF(J8&gt;=45,5,IF(J8&gt;=41,4,IF(J8&gt;=37,3,IF(J8&gt;=30,2,IF(J8&lt;30,1,0)))))))))))</f>
        <v/>
      </c>
      <c r="M8" s="120"/>
    </row>
    <row r="9" spans="1:13" ht="31.8" customHeight="1" x14ac:dyDescent="0.45">
      <c r="A9" s="112" t="s">
        <v>142</v>
      </c>
      <c r="B9" s="113"/>
      <c r="C9" s="114"/>
      <c r="D9" s="123" t="str">
        <f>'１年生'!I9&amp;""</f>
        <v/>
      </c>
      <c r="E9" s="124"/>
      <c r="F9" s="127" t="str">
        <f>'１年生'!K9</f>
        <v/>
      </c>
      <c r="G9" s="128"/>
      <c r="H9" s="115"/>
      <c r="I9" s="116"/>
      <c r="J9" s="117"/>
      <c r="K9" s="118"/>
      <c r="L9" s="119" t="str">
        <f>IF(J9="","",IF(J9&lt;=299,10,IF(J9&lt;=316,9,IF(J9&lt;=333,8,IF(J9&lt;=355,7,IF(J9&lt;=382,6,IF(J9&lt;=410,5,IF(J9&lt;=450,4,IF(J9&lt;=499,3,IF(J9&lt;=560,2,IF(J9&gt;560.7,1,0)))))))))))</f>
        <v/>
      </c>
      <c r="M9" s="120"/>
    </row>
    <row r="10" spans="1:13" ht="31.8" customHeight="1" x14ac:dyDescent="0.45">
      <c r="A10" s="112" t="s">
        <v>6</v>
      </c>
      <c r="B10" s="113"/>
      <c r="C10" s="114"/>
      <c r="D10" s="123" t="str">
        <f>'１年生'!I10&amp;""</f>
        <v/>
      </c>
      <c r="E10" s="124"/>
      <c r="F10" s="127" t="str">
        <f>'１年生'!K10</f>
        <v/>
      </c>
      <c r="G10" s="128"/>
      <c r="H10" s="115"/>
      <c r="I10" s="116"/>
      <c r="J10" s="117"/>
      <c r="K10" s="118"/>
      <c r="L10" s="119" t="str">
        <f>IF(J10="","",IF(J10&lt;=6.6,10,IF(J10&lt;=6.8,9,IF(J10&lt;=7,8,IF(J10&lt;=7.2,7,IF(J10&lt;=7.5,6,IF(J10&lt;=7.9,5,IF(J10&lt;=8.4,4,IF(J10&lt;=9,3,IF(J10&lt;=9.7,2,IF(J10&gt;9.7,1,0)))))))))))</f>
        <v/>
      </c>
      <c r="M10" s="120"/>
    </row>
    <row r="11" spans="1:13" ht="31.8" customHeight="1" x14ac:dyDescent="0.45">
      <c r="A11" s="112" t="s">
        <v>12</v>
      </c>
      <c r="B11" s="113"/>
      <c r="C11" s="114"/>
      <c r="D11" s="123" t="str">
        <f>'１年生'!I11&amp;""</f>
        <v/>
      </c>
      <c r="E11" s="124"/>
      <c r="F11" s="127" t="str">
        <f>'１年生'!K11</f>
        <v/>
      </c>
      <c r="G11" s="128"/>
      <c r="H11" s="115"/>
      <c r="I11" s="116"/>
      <c r="J11" s="117"/>
      <c r="K11" s="118"/>
      <c r="L11" s="119" t="str">
        <f>IF(J11="","",IF(J11&gt;=265,10,IF(J11&gt;=254,9,IF(J11&gt;=242,8,IF(J11&gt;=230,7,IF(J11&gt;=218,6,IF(J11&gt;=203,5,IF(J11&gt;=188,4,IF(J11&gt;=170,3,IF(J11&gt;=150,2,IF(J11&lt;150,1,0)))))))))))</f>
        <v/>
      </c>
      <c r="M11" s="120"/>
    </row>
    <row r="12" spans="1:13" ht="31.8" customHeight="1" thickBot="1" x14ac:dyDescent="0.5">
      <c r="A12" s="129" t="s">
        <v>47</v>
      </c>
      <c r="B12" s="130"/>
      <c r="C12" s="131"/>
      <c r="D12" s="138" t="str">
        <f>'１年生'!I12&amp;""</f>
        <v/>
      </c>
      <c r="E12" s="139"/>
      <c r="F12" s="140" t="str">
        <f>'１年生'!K12</f>
        <v/>
      </c>
      <c r="G12" s="141"/>
      <c r="H12" s="132"/>
      <c r="I12" s="133"/>
      <c r="J12" s="134"/>
      <c r="K12" s="135"/>
      <c r="L12" s="136" t="str">
        <f>IF(J12="","",IF(J12&gt;=37,10,IF(J12&gt;=34,9,IF(J12&gt;=31,8,IF(J12&gt;=28,7,IF(J12&gt;=25,6,IF(J12&gt;=22,5,IF(J12&gt;=19,4,IF(J12&gt;=16,3,IF(J12&gt;=13,2,IF(J12&lt;13,1,0)))))))))))</f>
        <v/>
      </c>
      <c r="M12" s="137"/>
    </row>
    <row r="13" spans="1:13" ht="31.8" customHeight="1" thickBot="1" x14ac:dyDescent="0.5">
      <c r="A13" s="51" t="s">
        <v>5</v>
      </c>
      <c r="B13" s="52"/>
      <c r="C13" s="52"/>
      <c r="D13" s="146"/>
      <c r="E13" s="146"/>
      <c r="F13" s="51">
        <f>'１年生'!K13</f>
        <v>0</v>
      </c>
      <c r="G13" s="53"/>
      <c r="H13" s="10"/>
      <c r="I13" s="9"/>
      <c r="J13" s="11"/>
      <c r="K13" s="12"/>
      <c r="L13" s="142">
        <f>SUM(L5:M12)</f>
        <v>0</v>
      </c>
      <c r="M13" s="143"/>
    </row>
    <row r="14" spans="1:13" ht="31.8" customHeight="1" thickBot="1" x14ac:dyDescent="0.5">
      <c r="A14" s="51" t="s">
        <v>14</v>
      </c>
      <c r="B14" s="52"/>
      <c r="C14" s="52"/>
      <c r="D14" s="52"/>
      <c r="E14" s="52"/>
      <c r="F14" s="51" t="str">
        <f>'１年生'!K14</f>
        <v/>
      </c>
      <c r="G14" s="53"/>
      <c r="H14" s="6"/>
      <c r="I14" s="7"/>
      <c r="J14" s="7"/>
      <c r="K14" s="8"/>
      <c r="L14" s="144" t="str">
        <f>IF(L13=0,"",IF(L13&gt;=57,"A",IF(L13&gt;=47,"B",IF(L13&gt;=41,"C",IF(L13&gt;=31,"D",IF(L13&lt;31,"E"))))))</f>
        <v/>
      </c>
      <c r="M14" s="145"/>
    </row>
    <row r="16" spans="1:13" ht="27" customHeight="1" thickBot="1" x14ac:dyDescent="0.5">
      <c r="A16" s="1" t="s">
        <v>118</v>
      </c>
    </row>
    <row r="17" spans="1:13" ht="19.8" thickBot="1" x14ac:dyDescent="0.5">
      <c r="A17" s="4"/>
      <c r="B17" s="76"/>
      <c r="C17" s="77"/>
      <c r="D17" s="35" t="s">
        <v>27</v>
      </c>
      <c r="E17" s="25" t="s">
        <v>28</v>
      </c>
      <c r="F17" s="25" t="s">
        <v>29</v>
      </c>
      <c r="G17" s="25" t="s">
        <v>30</v>
      </c>
      <c r="H17" s="25" t="s">
        <v>31</v>
      </c>
      <c r="I17" s="25" t="s">
        <v>32</v>
      </c>
      <c r="J17" s="25" t="s">
        <v>33</v>
      </c>
      <c r="K17" s="25" t="s">
        <v>34</v>
      </c>
      <c r="L17" s="25" t="s">
        <v>35</v>
      </c>
      <c r="M17" s="36" t="s">
        <v>36</v>
      </c>
    </row>
    <row r="18" spans="1:13" x14ac:dyDescent="0.45">
      <c r="A18" s="17"/>
      <c r="B18" s="59" t="s">
        <v>38</v>
      </c>
      <c r="C18" s="60"/>
      <c r="D18" s="29" t="s">
        <v>54</v>
      </c>
      <c r="E18" s="26" t="s">
        <v>55</v>
      </c>
      <c r="F18" s="22" t="s">
        <v>56</v>
      </c>
      <c r="G18" s="26" t="s">
        <v>57</v>
      </c>
      <c r="H18" s="19" t="s">
        <v>58</v>
      </c>
      <c r="I18" s="26" t="s">
        <v>26</v>
      </c>
      <c r="J18" s="26" t="s">
        <v>59</v>
      </c>
      <c r="K18" s="26" t="s">
        <v>60</v>
      </c>
      <c r="L18" s="26" t="s">
        <v>61</v>
      </c>
      <c r="M18" s="30" t="s">
        <v>62</v>
      </c>
    </row>
    <row r="19" spans="1:13" x14ac:dyDescent="0.45">
      <c r="A19" s="17"/>
      <c r="B19" s="61" t="s">
        <v>7</v>
      </c>
      <c r="C19" s="62"/>
      <c r="D19" s="31" t="s">
        <v>63</v>
      </c>
      <c r="E19" s="27" t="s">
        <v>64</v>
      </c>
      <c r="F19" s="23" t="s">
        <v>65</v>
      </c>
      <c r="G19" s="27" t="s">
        <v>66</v>
      </c>
      <c r="H19" s="20" t="s">
        <v>67</v>
      </c>
      <c r="I19" s="27" t="s">
        <v>68</v>
      </c>
      <c r="J19" s="27" t="s">
        <v>25</v>
      </c>
      <c r="K19" s="27" t="s">
        <v>69</v>
      </c>
      <c r="L19" s="27" t="s">
        <v>70</v>
      </c>
      <c r="M19" s="32" t="s">
        <v>71</v>
      </c>
    </row>
    <row r="20" spans="1:13" x14ac:dyDescent="0.45">
      <c r="A20" s="17"/>
      <c r="B20" s="61" t="s">
        <v>144</v>
      </c>
      <c r="C20" s="62"/>
      <c r="D20" s="31" t="s">
        <v>72</v>
      </c>
      <c r="E20" s="27" t="s">
        <v>73</v>
      </c>
      <c r="F20" s="23" t="s">
        <v>57</v>
      </c>
      <c r="G20" s="27" t="s">
        <v>74</v>
      </c>
      <c r="H20" s="20" t="s">
        <v>75</v>
      </c>
      <c r="I20" s="27" t="s">
        <v>76</v>
      </c>
      <c r="J20" s="27" t="s">
        <v>77</v>
      </c>
      <c r="K20" s="27" t="s">
        <v>78</v>
      </c>
      <c r="L20" s="27" t="s">
        <v>79</v>
      </c>
      <c r="M20" s="32" t="s">
        <v>80</v>
      </c>
    </row>
    <row r="21" spans="1:13" x14ac:dyDescent="0.45">
      <c r="A21" s="17"/>
      <c r="B21" s="61" t="s">
        <v>13</v>
      </c>
      <c r="C21" s="62"/>
      <c r="D21" s="31" t="s">
        <v>81</v>
      </c>
      <c r="E21" s="27" t="s">
        <v>82</v>
      </c>
      <c r="F21" s="23" t="s">
        <v>83</v>
      </c>
      <c r="G21" s="27" t="s">
        <v>84</v>
      </c>
      <c r="H21" s="20" t="s">
        <v>85</v>
      </c>
      <c r="I21" s="27" t="s">
        <v>77</v>
      </c>
      <c r="J21" s="27" t="s">
        <v>86</v>
      </c>
      <c r="K21" s="27" t="s">
        <v>87</v>
      </c>
      <c r="L21" s="27" t="s">
        <v>88</v>
      </c>
      <c r="M21" s="32" t="s">
        <v>89</v>
      </c>
    </row>
    <row r="22" spans="1:13" x14ac:dyDescent="0.45">
      <c r="A22" s="17"/>
      <c r="B22" s="61" t="s">
        <v>131</v>
      </c>
      <c r="C22" s="62"/>
      <c r="D22" s="31" t="s">
        <v>132</v>
      </c>
      <c r="E22" s="27" t="s">
        <v>133</v>
      </c>
      <c r="F22" s="23" t="s">
        <v>134</v>
      </c>
      <c r="G22" s="27" t="s">
        <v>135</v>
      </c>
      <c r="H22" s="20" t="s">
        <v>136</v>
      </c>
      <c r="I22" s="27" t="s">
        <v>137</v>
      </c>
      <c r="J22" s="27" t="s">
        <v>138</v>
      </c>
      <c r="K22" s="27" t="s">
        <v>139</v>
      </c>
      <c r="L22" s="27" t="s">
        <v>140</v>
      </c>
      <c r="M22" s="32" t="s">
        <v>141</v>
      </c>
    </row>
    <row r="23" spans="1:13" x14ac:dyDescent="0.45">
      <c r="A23" s="17"/>
      <c r="B23" s="61" t="s">
        <v>6</v>
      </c>
      <c r="C23" s="62"/>
      <c r="D23" s="31" t="s">
        <v>90</v>
      </c>
      <c r="E23" s="27" t="s">
        <v>91</v>
      </c>
      <c r="F23" s="23" t="s">
        <v>92</v>
      </c>
      <c r="G23" s="27" t="s">
        <v>93</v>
      </c>
      <c r="H23" s="20" t="s">
        <v>94</v>
      </c>
      <c r="I23" s="27" t="s">
        <v>95</v>
      </c>
      <c r="J23" s="27" t="s">
        <v>96</v>
      </c>
      <c r="K23" s="27" t="s">
        <v>97</v>
      </c>
      <c r="L23" s="27" t="s">
        <v>98</v>
      </c>
      <c r="M23" s="32" t="s">
        <v>99</v>
      </c>
    </row>
    <row r="24" spans="1:13" x14ac:dyDescent="0.45">
      <c r="A24" s="17"/>
      <c r="B24" s="61" t="s">
        <v>12</v>
      </c>
      <c r="C24" s="62"/>
      <c r="D24" s="31" t="s">
        <v>100</v>
      </c>
      <c r="E24" s="27" t="s">
        <v>101</v>
      </c>
      <c r="F24" s="23" t="s">
        <v>102</v>
      </c>
      <c r="G24" s="27" t="s">
        <v>103</v>
      </c>
      <c r="H24" s="20" t="s">
        <v>104</v>
      </c>
      <c r="I24" s="27" t="s">
        <v>105</v>
      </c>
      <c r="J24" s="27" t="s">
        <v>106</v>
      </c>
      <c r="K24" s="27" t="s">
        <v>107</v>
      </c>
      <c r="L24" s="27" t="s">
        <v>108</v>
      </c>
      <c r="M24" s="32" t="s">
        <v>109</v>
      </c>
    </row>
    <row r="25" spans="1:13" ht="19.8" thickBot="1" x14ac:dyDescent="0.5">
      <c r="A25" s="18"/>
      <c r="B25" s="78" t="s">
        <v>47</v>
      </c>
      <c r="C25" s="79"/>
      <c r="D25" s="33" t="s">
        <v>63</v>
      </c>
      <c r="E25" s="28" t="s">
        <v>64</v>
      </c>
      <c r="F25" s="24" t="s">
        <v>65</v>
      </c>
      <c r="G25" s="28" t="s">
        <v>66</v>
      </c>
      <c r="H25" s="21" t="s">
        <v>67</v>
      </c>
      <c r="I25" s="28" t="s">
        <v>110</v>
      </c>
      <c r="J25" s="28" t="s">
        <v>111</v>
      </c>
      <c r="K25" s="28" t="s">
        <v>112</v>
      </c>
      <c r="L25" s="28" t="s">
        <v>113</v>
      </c>
      <c r="M25" s="34" t="s">
        <v>114</v>
      </c>
    </row>
    <row r="26" spans="1:13" s="41" customFormat="1" ht="7.8" customHeight="1" thickBot="1" x14ac:dyDescent="0.5">
      <c r="A26" s="39"/>
      <c r="B26" s="40"/>
      <c r="C26" s="40"/>
      <c r="D26" s="37"/>
      <c r="E26" s="37"/>
      <c r="F26" s="38"/>
      <c r="G26" s="37"/>
      <c r="H26" s="37"/>
      <c r="I26" s="37"/>
      <c r="J26" s="37"/>
      <c r="K26" s="37"/>
      <c r="L26" s="37"/>
      <c r="M26" s="37"/>
    </row>
    <row r="27" spans="1:13" s="4" customFormat="1" ht="19.8" thickBot="1" x14ac:dyDescent="0.5">
      <c r="B27" s="93" t="s">
        <v>14</v>
      </c>
      <c r="C27" s="93"/>
      <c r="D27" s="92" t="s">
        <v>119</v>
      </c>
      <c r="E27" s="92"/>
      <c r="F27" s="92" t="s">
        <v>120</v>
      </c>
      <c r="G27" s="92"/>
      <c r="H27" s="90" t="s">
        <v>121</v>
      </c>
      <c r="I27" s="91"/>
      <c r="J27" s="92" t="s">
        <v>122</v>
      </c>
      <c r="K27" s="92"/>
      <c r="L27" s="92" t="s">
        <v>123</v>
      </c>
      <c r="M27" s="92"/>
    </row>
    <row r="28" spans="1:13" x14ac:dyDescent="0.45">
      <c r="A28" s="4"/>
    </row>
  </sheetData>
  <sheetProtection algorithmName="SHA-512" hashValue="gz1oab7v4OMR7h4BMH4JuXQYcYKBQQZWk05gvC6XiV5EDNJnDaTxwDcezA4Y6Or3XxvKi//YysaBqh3YXM85Mg==" saltValue="o1HDP3aeEbB3xh03LpuQBg==" spinCount="100000" sheet="1" objects="1" scenarios="1"/>
  <mergeCells count="77">
    <mergeCell ref="L27:M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13:M13"/>
    <mergeCell ref="L14:M14"/>
    <mergeCell ref="F13:G13"/>
    <mergeCell ref="F14:G14"/>
    <mergeCell ref="A13:E13"/>
    <mergeCell ref="A14:E14"/>
    <mergeCell ref="A11:C11"/>
    <mergeCell ref="H11:I11"/>
    <mergeCell ref="J11:K11"/>
    <mergeCell ref="L11:M11"/>
    <mergeCell ref="A12:C12"/>
    <mergeCell ref="H12:I12"/>
    <mergeCell ref="J12:K12"/>
    <mergeCell ref="L12:M12"/>
    <mergeCell ref="D11:E11"/>
    <mergeCell ref="D12:E12"/>
    <mergeCell ref="F11:G11"/>
    <mergeCell ref="F12:G12"/>
    <mergeCell ref="A9:C9"/>
    <mergeCell ref="H9:I9"/>
    <mergeCell ref="J9:K9"/>
    <mergeCell ref="L9:M9"/>
    <mergeCell ref="A10:C10"/>
    <mergeCell ref="H10:I10"/>
    <mergeCell ref="J10:K10"/>
    <mergeCell ref="L10:M10"/>
    <mergeCell ref="D9:E9"/>
    <mergeCell ref="D10:E10"/>
    <mergeCell ref="F10:G10"/>
    <mergeCell ref="F9:G9"/>
    <mergeCell ref="A7:C7"/>
    <mergeCell ref="H7:I7"/>
    <mergeCell ref="J7:K7"/>
    <mergeCell ref="L7:M7"/>
    <mergeCell ref="A8:C8"/>
    <mergeCell ref="H8:I8"/>
    <mergeCell ref="J8:K8"/>
    <mergeCell ref="L8:M8"/>
    <mergeCell ref="D7:E7"/>
    <mergeCell ref="D8:E8"/>
    <mergeCell ref="F7:G7"/>
    <mergeCell ref="F8:G8"/>
    <mergeCell ref="A5:C5"/>
    <mergeCell ref="H5:I5"/>
    <mergeCell ref="J5:K5"/>
    <mergeCell ref="L5:M5"/>
    <mergeCell ref="A6:C6"/>
    <mergeCell ref="H6:I6"/>
    <mergeCell ref="J6:K6"/>
    <mergeCell ref="L6:M6"/>
    <mergeCell ref="D5:E5"/>
    <mergeCell ref="D6:E6"/>
    <mergeCell ref="F5:G5"/>
    <mergeCell ref="F6:G6"/>
    <mergeCell ref="A1:M1"/>
    <mergeCell ref="J3:M3"/>
    <mergeCell ref="A4:C4"/>
    <mergeCell ref="H4:I4"/>
    <mergeCell ref="J4:K4"/>
    <mergeCell ref="L4:M4"/>
    <mergeCell ref="D4:E4"/>
    <mergeCell ref="F4:G4"/>
  </mergeCells>
  <phoneticPr fontId="1"/>
  <conditionalFormatting sqref="J2">
    <cfRule type="containsBlanks" dxfId="7" priority="4">
      <formula>LEN(TRIM(J2))=0</formula>
    </cfRule>
  </conditionalFormatting>
  <conditionalFormatting sqref="L2">
    <cfRule type="containsBlanks" dxfId="6" priority="3">
      <formula>LEN(TRIM(L2))=0</formula>
    </cfRule>
  </conditionalFormatting>
  <conditionalFormatting sqref="J3:M3">
    <cfRule type="containsBlanks" dxfId="5" priority="2">
      <formula>LEN(TRIM(J3))=0</formula>
    </cfRule>
  </conditionalFormatting>
  <conditionalFormatting sqref="H5:K12">
    <cfRule type="containsBlanks" dxfId="4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FAB1-C08F-44B5-88E3-CFE360EFDA01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58" t="s">
        <v>117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.6" customHeight="1" x14ac:dyDescent="0.45">
      <c r="I2" s="2" t="s">
        <v>1</v>
      </c>
      <c r="J2" s="13"/>
      <c r="K2" s="3" t="s">
        <v>2</v>
      </c>
      <c r="L2" s="13"/>
      <c r="M2" s="3" t="s">
        <v>3</v>
      </c>
    </row>
    <row r="3" spans="1:13" ht="30.6" customHeight="1" thickBot="1" x14ac:dyDescent="0.5">
      <c r="A3" s="1" t="s">
        <v>37</v>
      </c>
      <c r="D3" s="5"/>
      <c r="E3" s="5"/>
      <c r="F3" s="5"/>
      <c r="G3" s="5"/>
      <c r="H3" s="5"/>
      <c r="I3" s="2" t="s">
        <v>4</v>
      </c>
      <c r="J3" s="75"/>
      <c r="K3" s="75"/>
      <c r="L3" s="75"/>
      <c r="M3" s="75"/>
    </row>
    <row r="4" spans="1:13" ht="31.8" customHeight="1" thickBot="1" x14ac:dyDescent="0.5">
      <c r="A4" s="94"/>
      <c r="B4" s="95"/>
      <c r="C4" s="96"/>
      <c r="D4" s="102" t="s">
        <v>129</v>
      </c>
      <c r="E4" s="98"/>
      <c r="F4" s="99" t="s">
        <v>130</v>
      </c>
      <c r="G4" s="100"/>
      <c r="H4" s="97" t="s">
        <v>8</v>
      </c>
      <c r="I4" s="98"/>
      <c r="J4" s="99" t="s">
        <v>9</v>
      </c>
      <c r="K4" s="100"/>
      <c r="L4" s="101" t="s">
        <v>10</v>
      </c>
      <c r="M4" s="100"/>
    </row>
    <row r="5" spans="1:13" ht="31.8" customHeight="1" thickTop="1" x14ac:dyDescent="0.45">
      <c r="A5" s="103" t="s">
        <v>11</v>
      </c>
      <c r="B5" s="104"/>
      <c r="C5" s="105"/>
      <c r="D5" s="121" t="str">
        <f>'２年生'!J5&amp;""</f>
        <v/>
      </c>
      <c r="E5" s="122"/>
      <c r="F5" s="147" t="str">
        <f>'２年生'!L5</f>
        <v/>
      </c>
      <c r="G5" s="126"/>
      <c r="H5" s="106"/>
      <c r="I5" s="107"/>
      <c r="J5" s="108"/>
      <c r="K5" s="109"/>
      <c r="L5" s="110" t="str">
        <f>IF(J5="","",IF(J5&gt;=56,10,IF(J5&gt;=51,9,IF(J5&gt;=47,8,IF(J5&gt;=43,7,IF(J5&gt;=38,6,IF(J5&gt;=33,5,IF(J5&gt;=28,4,IF(J5&gt;=23,3,IF(J5&gt;=18,2,IF(J5&lt;18,1,0)))))))))))</f>
        <v/>
      </c>
      <c r="M5" s="111"/>
    </row>
    <row r="6" spans="1:13" ht="31.8" customHeight="1" x14ac:dyDescent="0.45">
      <c r="A6" s="112" t="s">
        <v>44</v>
      </c>
      <c r="B6" s="113"/>
      <c r="C6" s="114"/>
      <c r="D6" s="123" t="str">
        <f>'２年生'!J6&amp;""</f>
        <v/>
      </c>
      <c r="E6" s="124"/>
      <c r="F6" s="123" t="str">
        <f>'２年生'!L6</f>
        <v/>
      </c>
      <c r="G6" s="128"/>
      <c r="H6" s="115"/>
      <c r="I6" s="116"/>
      <c r="J6" s="117"/>
      <c r="K6" s="118"/>
      <c r="L6" s="119" t="str">
        <f>IF(J6="","",IF(J6&gt;=35,10,IF(J6&gt;=33,9,IF(J6&gt;=30,8,IF(J6&gt;=27,7,IF(J6&gt;=25,6,IF(J6&gt;=22,5,IF(J6&gt;=19,4,IF(J6&gt;=16,3,IF(J6&gt;=13,2,IF(J6&lt;13,1,0)))))))))))</f>
        <v/>
      </c>
      <c r="M6" s="120"/>
    </row>
    <row r="7" spans="1:13" ht="31.8" customHeight="1" x14ac:dyDescent="0.45">
      <c r="A7" s="112" t="s">
        <v>45</v>
      </c>
      <c r="B7" s="113"/>
      <c r="C7" s="114"/>
      <c r="D7" s="123" t="str">
        <f>'２年生'!J7&amp;""</f>
        <v/>
      </c>
      <c r="E7" s="124"/>
      <c r="F7" s="123" t="str">
        <f>'２年生'!L7</f>
        <v/>
      </c>
      <c r="G7" s="128"/>
      <c r="H7" s="115"/>
      <c r="I7" s="116"/>
      <c r="J7" s="117"/>
      <c r="K7" s="118"/>
      <c r="L7" s="119" t="str">
        <f>IF(J7="","",IF(J7&gt;=64,10,IF(J7&gt;=58,9,IF(J7&gt;=53,8,IF(J7&gt;=49,7,IF(J7&gt;=44,6,IF(J7&gt;=39,5,IF(J7&gt;=33,4,IF(J7&gt;=28,3,IF(J7&gt;=21,2,IF(J7&lt;21,1,0)))))))))))</f>
        <v/>
      </c>
      <c r="M7" s="120"/>
    </row>
    <row r="8" spans="1:13" ht="31.8" customHeight="1" x14ac:dyDescent="0.45">
      <c r="A8" s="112" t="s">
        <v>13</v>
      </c>
      <c r="B8" s="113"/>
      <c r="C8" s="114"/>
      <c r="D8" s="123" t="str">
        <f>'２年生'!J8&amp;""</f>
        <v/>
      </c>
      <c r="E8" s="124"/>
      <c r="F8" s="123" t="str">
        <f>'２年生'!L8</f>
        <v/>
      </c>
      <c r="G8" s="128"/>
      <c r="H8" s="115"/>
      <c r="I8" s="116"/>
      <c r="J8" s="117"/>
      <c r="K8" s="118"/>
      <c r="L8" s="119" t="str">
        <f>IF(J8="","",IF(J8&gt;=63,10,IF(J8&gt;=60,9,IF(J8&gt;=56,8,IF(J8&gt;=53,7,IF(J8&gt;=49,6,IF(J8&gt;=45,5,IF(J8&gt;=41,4,IF(J8&gt;=37,3,IF(J8&gt;=30,2,IF(J8&lt;30,1,0)))))))))))</f>
        <v/>
      </c>
      <c r="M8" s="120"/>
    </row>
    <row r="9" spans="1:13" ht="31.8" customHeight="1" x14ac:dyDescent="0.45">
      <c r="A9" s="112" t="s">
        <v>142</v>
      </c>
      <c r="B9" s="113"/>
      <c r="C9" s="114"/>
      <c r="D9" s="123" t="str">
        <f>'２年生'!J9&amp;""</f>
        <v/>
      </c>
      <c r="E9" s="124"/>
      <c r="F9" s="123" t="str">
        <f>'２年生'!L9</f>
        <v/>
      </c>
      <c r="G9" s="128"/>
      <c r="H9" s="115"/>
      <c r="I9" s="116"/>
      <c r="J9" s="117"/>
      <c r="K9" s="118"/>
      <c r="L9" s="119" t="str">
        <f>IF(J9="","",IF(J9&lt;=299,10,IF(J9&lt;=316,9,IF(J9&lt;=333,8,IF(J9&lt;=355,7,IF(J9&lt;=382,6,IF(J9&lt;=410,5,IF(J9&lt;=450,4,IF(J9&lt;=499,3,IF(J9&lt;=560,2,IF(J9&gt;560.7,1,0)))))))))))</f>
        <v/>
      </c>
      <c r="M9" s="120"/>
    </row>
    <row r="10" spans="1:13" ht="31.8" customHeight="1" x14ac:dyDescent="0.45">
      <c r="A10" s="112" t="s">
        <v>6</v>
      </c>
      <c r="B10" s="113"/>
      <c r="C10" s="114"/>
      <c r="D10" s="123" t="str">
        <f>'２年生'!J10&amp;""</f>
        <v/>
      </c>
      <c r="E10" s="124"/>
      <c r="F10" s="123" t="str">
        <f>'２年生'!L10</f>
        <v/>
      </c>
      <c r="G10" s="128"/>
      <c r="H10" s="115"/>
      <c r="I10" s="116"/>
      <c r="J10" s="117"/>
      <c r="K10" s="118"/>
      <c r="L10" s="119" t="str">
        <f>IF(J10="","",IF(J10&lt;=6.6,10,IF(J10&lt;=6.8,9,IF(J10&lt;=7,8,IF(J10&lt;=7.2,7,IF(J10&lt;=7.5,6,IF(J10&lt;=7.9,5,IF(J10&lt;=8.4,4,IF(J10&lt;=9,3,IF(J10&lt;=9.7,2,IF(J10&gt;9.7,1,0)))))))))))</f>
        <v/>
      </c>
      <c r="M10" s="120"/>
    </row>
    <row r="11" spans="1:13" ht="31.8" customHeight="1" x14ac:dyDescent="0.45">
      <c r="A11" s="112" t="s">
        <v>12</v>
      </c>
      <c r="B11" s="113"/>
      <c r="C11" s="114"/>
      <c r="D11" s="123" t="str">
        <f>'２年生'!J11&amp;""</f>
        <v/>
      </c>
      <c r="E11" s="124"/>
      <c r="F11" s="123" t="str">
        <f>'２年生'!L11</f>
        <v/>
      </c>
      <c r="G11" s="128"/>
      <c r="H11" s="115"/>
      <c r="I11" s="116"/>
      <c r="J11" s="117"/>
      <c r="K11" s="118"/>
      <c r="L11" s="119" t="str">
        <f>IF(J11="","",IF(J11&gt;=265,10,IF(J11&gt;=254,9,IF(J11&gt;=242,8,IF(J11&gt;=230,7,IF(J11&gt;=218,6,IF(J11&gt;=203,5,IF(J11&gt;=188,4,IF(J11&gt;=170,3,IF(J11&gt;=150,2,IF(J11&lt;150,1,0)))))))))))</f>
        <v/>
      </c>
      <c r="M11" s="120"/>
    </row>
    <row r="12" spans="1:13" ht="31.8" customHeight="1" thickBot="1" x14ac:dyDescent="0.5">
      <c r="A12" s="129" t="s">
        <v>47</v>
      </c>
      <c r="B12" s="130"/>
      <c r="C12" s="131"/>
      <c r="D12" s="138" t="str">
        <f>'２年生'!J12&amp;""</f>
        <v/>
      </c>
      <c r="E12" s="139"/>
      <c r="F12" s="148" t="str">
        <f>'２年生'!L12</f>
        <v/>
      </c>
      <c r="G12" s="141"/>
      <c r="H12" s="132"/>
      <c r="I12" s="133"/>
      <c r="J12" s="134"/>
      <c r="K12" s="135"/>
      <c r="L12" s="136" t="str">
        <f>IF(J12="","",IF(J12&gt;=37,10,IF(J12&gt;=34,9,IF(J12&gt;=31,8,IF(J12&gt;=28,7,IF(J12&gt;=25,6,IF(J12&gt;=22,5,IF(J12&gt;=19,4,IF(J12&gt;=16,3,IF(J12&gt;=13,2,IF(J12&lt;13,1,0)))))))))))</f>
        <v/>
      </c>
      <c r="M12" s="137"/>
    </row>
    <row r="13" spans="1:13" ht="31.8" customHeight="1" thickBot="1" x14ac:dyDescent="0.5">
      <c r="A13" s="51" t="s">
        <v>5</v>
      </c>
      <c r="B13" s="52"/>
      <c r="C13" s="52"/>
      <c r="D13" s="146"/>
      <c r="E13" s="146"/>
      <c r="F13" s="51">
        <f>'２年生'!L13</f>
        <v>0</v>
      </c>
      <c r="G13" s="53"/>
      <c r="H13" s="10"/>
      <c r="I13" s="9"/>
      <c r="J13" s="11"/>
      <c r="K13" s="12"/>
      <c r="L13" s="142">
        <f>SUM(L5:M12)</f>
        <v>0</v>
      </c>
      <c r="M13" s="143"/>
    </row>
    <row r="14" spans="1:13" ht="31.8" customHeight="1" thickBot="1" x14ac:dyDescent="0.5">
      <c r="A14" s="51" t="s">
        <v>14</v>
      </c>
      <c r="B14" s="52"/>
      <c r="C14" s="52"/>
      <c r="D14" s="52"/>
      <c r="E14" s="52"/>
      <c r="F14" s="51" t="str">
        <f>'２年生'!L14</f>
        <v/>
      </c>
      <c r="G14" s="53"/>
      <c r="H14" s="6"/>
      <c r="I14" s="7"/>
      <c r="J14" s="7"/>
      <c r="K14" s="8"/>
      <c r="L14" s="144" t="str">
        <f>IF(L13=0,"",IF(L13&gt;=60,"A",IF(L13&gt;=51,"B",IF(L13&gt;=41,"C",IF(L13&gt;=31,"D",IF(L13&lt;31,"E"))))))</f>
        <v/>
      </c>
      <c r="M14" s="145"/>
    </row>
    <row r="16" spans="1:13" ht="27" customHeight="1" thickBot="1" x14ac:dyDescent="0.5">
      <c r="A16" s="1" t="s">
        <v>118</v>
      </c>
    </row>
    <row r="17" spans="1:13" ht="19.8" thickBot="1" x14ac:dyDescent="0.5">
      <c r="A17" s="4"/>
      <c r="B17" s="76"/>
      <c r="C17" s="77"/>
      <c r="D17" s="35" t="s">
        <v>27</v>
      </c>
      <c r="E17" s="25" t="s">
        <v>28</v>
      </c>
      <c r="F17" s="25" t="s">
        <v>29</v>
      </c>
      <c r="G17" s="25" t="s">
        <v>30</v>
      </c>
      <c r="H17" s="25" t="s">
        <v>31</v>
      </c>
      <c r="I17" s="25" t="s">
        <v>32</v>
      </c>
      <c r="J17" s="25" t="s">
        <v>33</v>
      </c>
      <c r="K17" s="25" t="s">
        <v>34</v>
      </c>
      <c r="L17" s="25" t="s">
        <v>35</v>
      </c>
      <c r="M17" s="36" t="s">
        <v>36</v>
      </c>
    </row>
    <row r="18" spans="1:13" x14ac:dyDescent="0.45">
      <c r="A18" s="17"/>
      <c r="B18" s="59" t="s">
        <v>38</v>
      </c>
      <c r="C18" s="60"/>
      <c r="D18" s="29" t="s">
        <v>54</v>
      </c>
      <c r="E18" s="26" t="s">
        <v>55</v>
      </c>
      <c r="F18" s="22" t="s">
        <v>56</v>
      </c>
      <c r="G18" s="26" t="s">
        <v>57</v>
      </c>
      <c r="H18" s="26" t="s">
        <v>58</v>
      </c>
      <c r="I18" s="19" t="s">
        <v>26</v>
      </c>
      <c r="J18" s="26" t="s">
        <v>59</v>
      </c>
      <c r="K18" s="26" t="s">
        <v>60</v>
      </c>
      <c r="L18" s="26" t="s">
        <v>61</v>
      </c>
      <c r="M18" s="30" t="s">
        <v>62</v>
      </c>
    </row>
    <row r="19" spans="1:13" x14ac:dyDescent="0.45">
      <c r="A19" s="17"/>
      <c r="B19" s="61" t="s">
        <v>7</v>
      </c>
      <c r="C19" s="62"/>
      <c r="D19" s="31" t="s">
        <v>63</v>
      </c>
      <c r="E19" s="27" t="s">
        <v>64</v>
      </c>
      <c r="F19" s="23" t="s">
        <v>65</v>
      </c>
      <c r="G19" s="27" t="s">
        <v>66</v>
      </c>
      <c r="H19" s="27" t="s">
        <v>67</v>
      </c>
      <c r="I19" s="20" t="s">
        <v>68</v>
      </c>
      <c r="J19" s="27" t="s">
        <v>25</v>
      </c>
      <c r="K19" s="27" t="s">
        <v>69</v>
      </c>
      <c r="L19" s="27" t="s">
        <v>70</v>
      </c>
      <c r="M19" s="32" t="s">
        <v>71</v>
      </c>
    </row>
    <row r="20" spans="1:13" x14ac:dyDescent="0.45">
      <c r="A20" s="17"/>
      <c r="B20" s="61" t="s">
        <v>144</v>
      </c>
      <c r="C20" s="62"/>
      <c r="D20" s="31" t="s">
        <v>72</v>
      </c>
      <c r="E20" s="27" t="s">
        <v>73</v>
      </c>
      <c r="F20" s="23" t="s">
        <v>57</v>
      </c>
      <c r="G20" s="27" t="s">
        <v>74</v>
      </c>
      <c r="H20" s="27" t="s">
        <v>75</v>
      </c>
      <c r="I20" s="20" t="s">
        <v>76</v>
      </c>
      <c r="J20" s="27" t="s">
        <v>77</v>
      </c>
      <c r="K20" s="27" t="s">
        <v>78</v>
      </c>
      <c r="L20" s="27" t="s">
        <v>79</v>
      </c>
      <c r="M20" s="32" t="s">
        <v>80</v>
      </c>
    </row>
    <row r="21" spans="1:13" x14ac:dyDescent="0.45">
      <c r="A21" s="17"/>
      <c r="B21" s="61" t="s">
        <v>13</v>
      </c>
      <c r="C21" s="62"/>
      <c r="D21" s="31" t="s">
        <v>81</v>
      </c>
      <c r="E21" s="27" t="s">
        <v>82</v>
      </c>
      <c r="F21" s="23" t="s">
        <v>83</v>
      </c>
      <c r="G21" s="27" t="s">
        <v>84</v>
      </c>
      <c r="H21" s="27" t="s">
        <v>85</v>
      </c>
      <c r="I21" s="20" t="s">
        <v>77</v>
      </c>
      <c r="J21" s="27" t="s">
        <v>86</v>
      </c>
      <c r="K21" s="27" t="s">
        <v>87</v>
      </c>
      <c r="L21" s="27" t="s">
        <v>88</v>
      </c>
      <c r="M21" s="32" t="s">
        <v>89</v>
      </c>
    </row>
    <row r="22" spans="1:13" x14ac:dyDescent="0.45">
      <c r="A22" s="17"/>
      <c r="B22" s="61" t="s">
        <v>131</v>
      </c>
      <c r="C22" s="62"/>
      <c r="D22" s="31" t="s">
        <v>132</v>
      </c>
      <c r="E22" s="27" t="s">
        <v>133</v>
      </c>
      <c r="F22" s="23" t="s">
        <v>134</v>
      </c>
      <c r="G22" s="27" t="s">
        <v>135</v>
      </c>
      <c r="H22" s="27" t="s">
        <v>136</v>
      </c>
      <c r="I22" s="20" t="s">
        <v>137</v>
      </c>
      <c r="J22" s="27" t="s">
        <v>138</v>
      </c>
      <c r="K22" s="27" t="s">
        <v>139</v>
      </c>
      <c r="L22" s="27" t="s">
        <v>140</v>
      </c>
      <c r="M22" s="32" t="s">
        <v>141</v>
      </c>
    </row>
    <row r="23" spans="1:13" x14ac:dyDescent="0.45">
      <c r="A23" s="17"/>
      <c r="B23" s="61" t="s">
        <v>6</v>
      </c>
      <c r="C23" s="62"/>
      <c r="D23" s="31" t="s">
        <v>90</v>
      </c>
      <c r="E23" s="27" t="s">
        <v>91</v>
      </c>
      <c r="F23" s="23" t="s">
        <v>92</v>
      </c>
      <c r="G23" s="27" t="s">
        <v>93</v>
      </c>
      <c r="H23" s="27" t="s">
        <v>94</v>
      </c>
      <c r="I23" s="20" t="s">
        <v>95</v>
      </c>
      <c r="J23" s="27" t="s">
        <v>96</v>
      </c>
      <c r="K23" s="27" t="s">
        <v>97</v>
      </c>
      <c r="L23" s="27" t="s">
        <v>98</v>
      </c>
      <c r="M23" s="32" t="s">
        <v>99</v>
      </c>
    </row>
    <row r="24" spans="1:13" x14ac:dyDescent="0.45">
      <c r="A24" s="17"/>
      <c r="B24" s="61" t="s">
        <v>12</v>
      </c>
      <c r="C24" s="62"/>
      <c r="D24" s="31" t="s">
        <v>100</v>
      </c>
      <c r="E24" s="27" t="s">
        <v>101</v>
      </c>
      <c r="F24" s="23" t="s">
        <v>102</v>
      </c>
      <c r="G24" s="27" t="s">
        <v>103</v>
      </c>
      <c r="H24" s="27" t="s">
        <v>104</v>
      </c>
      <c r="I24" s="20" t="s">
        <v>105</v>
      </c>
      <c r="J24" s="27" t="s">
        <v>106</v>
      </c>
      <c r="K24" s="27" t="s">
        <v>107</v>
      </c>
      <c r="L24" s="27" t="s">
        <v>108</v>
      </c>
      <c r="M24" s="32" t="s">
        <v>109</v>
      </c>
    </row>
    <row r="25" spans="1:13" ht="19.8" thickBot="1" x14ac:dyDescent="0.5">
      <c r="A25" s="18"/>
      <c r="B25" s="78" t="s">
        <v>47</v>
      </c>
      <c r="C25" s="79"/>
      <c r="D25" s="33" t="s">
        <v>63</v>
      </c>
      <c r="E25" s="28" t="s">
        <v>64</v>
      </c>
      <c r="F25" s="24" t="s">
        <v>65</v>
      </c>
      <c r="G25" s="28" t="s">
        <v>66</v>
      </c>
      <c r="H25" s="28" t="s">
        <v>67</v>
      </c>
      <c r="I25" s="21" t="s">
        <v>110</v>
      </c>
      <c r="J25" s="28" t="s">
        <v>111</v>
      </c>
      <c r="K25" s="28" t="s">
        <v>112</v>
      </c>
      <c r="L25" s="28" t="s">
        <v>113</v>
      </c>
      <c r="M25" s="34" t="s">
        <v>114</v>
      </c>
    </row>
    <row r="26" spans="1:13" s="41" customFormat="1" ht="7.8" customHeight="1" thickBot="1" x14ac:dyDescent="0.5">
      <c r="A26" s="39"/>
      <c r="B26" s="40"/>
      <c r="C26" s="40"/>
      <c r="D26" s="37"/>
      <c r="E26" s="37"/>
      <c r="F26" s="38"/>
      <c r="G26" s="37"/>
      <c r="H26" s="37"/>
      <c r="I26" s="37"/>
      <c r="J26" s="37"/>
      <c r="K26" s="37"/>
      <c r="L26" s="37"/>
      <c r="M26" s="37"/>
    </row>
    <row r="27" spans="1:13" s="4" customFormat="1" ht="19.8" thickBot="1" x14ac:dyDescent="0.5">
      <c r="B27" s="93" t="s">
        <v>14</v>
      </c>
      <c r="C27" s="93"/>
      <c r="D27" s="92" t="s">
        <v>124</v>
      </c>
      <c r="E27" s="92"/>
      <c r="F27" s="92" t="s">
        <v>125</v>
      </c>
      <c r="G27" s="92"/>
      <c r="H27" s="90" t="s">
        <v>126</v>
      </c>
      <c r="I27" s="91"/>
      <c r="J27" s="92" t="s">
        <v>127</v>
      </c>
      <c r="K27" s="92"/>
      <c r="L27" s="92" t="s">
        <v>128</v>
      </c>
      <c r="M27" s="92"/>
    </row>
  </sheetData>
  <sheetProtection algorithmName="SHA-512" hashValue="aPmaogcWt1210eoqeemIxv7sdFyPyS1/KwJ4A060SmKsLMaCuuaXXHPY/nK67kzaU1+hMO8EGOLVqwTYbJs0WQ==" saltValue="aKCEBVN/DvRMthUPpMmCFA==" spinCount="100000" sheet="1" objects="1" scenarios="1"/>
  <mergeCells count="77">
    <mergeCell ref="D27:E27"/>
    <mergeCell ref="F27:G27"/>
    <mergeCell ref="H27:I27"/>
    <mergeCell ref="J27:K27"/>
    <mergeCell ref="L27:M27"/>
    <mergeCell ref="B22:C22"/>
    <mergeCell ref="B23:C23"/>
    <mergeCell ref="B24:C24"/>
    <mergeCell ref="B25:C25"/>
    <mergeCell ref="B27:C27"/>
    <mergeCell ref="B17:C17"/>
    <mergeCell ref="B18:C18"/>
    <mergeCell ref="B19:C19"/>
    <mergeCell ref="B20:C20"/>
    <mergeCell ref="B21:C21"/>
    <mergeCell ref="A13:E13"/>
    <mergeCell ref="F13:G13"/>
    <mergeCell ref="L13:M13"/>
    <mergeCell ref="A14:E14"/>
    <mergeCell ref="F14:G14"/>
    <mergeCell ref="L14:M14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A1:M1"/>
    <mergeCell ref="J3:M3"/>
    <mergeCell ref="A4:C4"/>
    <mergeCell ref="D4:E4"/>
    <mergeCell ref="F4:G4"/>
    <mergeCell ref="H4:I4"/>
    <mergeCell ref="J4:K4"/>
    <mergeCell ref="L4:M4"/>
  </mergeCells>
  <phoneticPr fontId="1"/>
  <conditionalFormatting sqref="J2">
    <cfRule type="containsBlanks" dxfId="3" priority="4">
      <formula>LEN(TRIM(J2))=0</formula>
    </cfRule>
  </conditionalFormatting>
  <conditionalFormatting sqref="L2">
    <cfRule type="containsBlanks" dxfId="2" priority="3">
      <formula>LEN(TRIM(L2))=0</formula>
    </cfRule>
  </conditionalFormatting>
  <conditionalFormatting sqref="J3:M3">
    <cfRule type="containsBlanks" dxfId="1" priority="2">
      <formula>LEN(TRIM(J3))=0</formula>
    </cfRule>
  </conditionalFormatting>
  <conditionalFormatting sqref="H5:K12">
    <cfRule type="containsBlanks" dxfId="0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5642-C7C9-44E3-8AE0-F8DBBE6AFE8F}">
  <dimension ref="I2:Q5"/>
  <sheetViews>
    <sheetView view="pageBreakPreview" zoomScale="60" zoomScaleNormal="100" workbookViewId="0">
      <selection activeCell="H1" sqref="H1"/>
    </sheetView>
  </sheetViews>
  <sheetFormatPr defaultRowHeight="18" x14ac:dyDescent="0.45"/>
  <cols>
    <col min="1" max="7" width="11.8984375" customWidth="1"/>
  </cols>
  <sheetData>
    <row r="2" spans="9:17" x14ac:dyDescent="0.45">
      <c r="I2" s="14"/>
      <c r="J2" s="14" t="s">
        <v>15</v>
      </c>
      <c r="K2" s="14" t="s">
        <v>19</v>
      </c>
      <c r="L2" s="14" t="s">
        <v>16</v>
      </c>
      <c r="M2" s="14" t="s">
        <v>17</v>
      </c>
      <c r="N2" s="14" t="s">
        <v>143</v>
      </c>
      <c r="O2" s="14" t="s">
        <v>20</v>
      </c>
      <c r="P2" s="14" t="s">
        <v>18</v>
      </c>
      <c r="Q2" s="14" t="s">
        <v>21</v>
      </c>
    </row>
    <row r="3" spans="9:17" x14ac:dyDescent="0.45">
      <c r="I3" s="14" t="s">
        <v>22</v>
      </c>
      <c r="J3" s="14">
        <f>'１年生'!I5</f>
        <v>0</v>
      </c>
      <c r="K3" s="14">
        <f>'１年生'!I6</f>
        <v>0</v>
      </c>
      <c r="L3" s="14">
        <f>'１年生'!I7</f>
        <v>0</v>
      </c>
      <c r="M3" s="14">
        <f>'１年生'!I8</f>
        <v>0</v>
      </c>
      <c r="N3" s="14">
        <f>'１年生'!I9</f>
        <v>0</v>
      </c>
      <c r="O3" s="14">
        <f>'１年生'!I10</f>
        <v>0</v>
      </c>
      <c r="P3" s="14">
        <f>'１年生'!I11</f>
        <v>0</v>
      </c>
      <c r="Q3" s="14">
        <f>'１年生'!I12</f>
        <v>0</v>
      </c>
    </row>
    <row r="4" spans="9:17" x14ac:dyDescent="0.45">
      <c r="I4" s="14" t="s">
        <v>23</v>
      </c>
      <c r="J4" s="14">
        <f>'２年生'!J5</f>
        <v>0</v>
      </c>
      <c r="K4" s="14">
        <f>'２年生'!J6</f>
        <v>0</v>
      </c>
      <c r="L4" s="14">
        <f>'２年生'!J7</f>
        <v>0</v>
      </c>
      <c r="M4" s="14">
        <f>'２年生'!J8</f>
        <v>0</v>
      </c>
      <c r="N4" s="14">
        <f>'２年生'!J9</f>
        <v>0</v>
      </c>
      <c r="O4" s="14">
        <f>'２年生'!J10</f>
        <v>0</v>
      </c>
      <c r="P4" s="14">
        <f>'２年生'!J11</f>
        <v>0</v>
      </c>
      <c r="Q4" s="14">
        <f>'２年生'!J12</f>
        <v>0</v>
      </c>
    </row>
    <row r="5" spans="9:17" x14ac:dyDescent="0.45">
      <c r="I5" s="14" t="s">
        <v>24</v>
      </c>
      <c r="J5" s="14">
        <f>'３年生'!J5</f>
        <v>0</v>
      </c>
      <c r="K5" s="14">
        <f>'３年生'!J6</f>
        <v>0</v>
      </c>
      <c r="L5" s="14">
        <f>'３年生'!J7</f>
        <v>0</v>
      </c>
      <c r="M5" s="14">
        <f>'３年生'!J8</f>
        <v>0</v>
      </c>
      <c r="N5" s="14">
        <f>'３年生'!J9</f>
        <v>0</v>
      </c>
      <c r="O5" s="14">
        <f>'３年生'!J10</f>
        <v>0</v>
      </c>
      <c r="P5" s="14">
        <f>'３年生'!J11</f>
        <v>0</v>
      </c>
      <c r="Q5" s="14">
        <f>'３年生'!J12</f>
        <v>0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１年生</vt:lpstr>
      <vt:lpstr>２年生</vt:lpstr>
      <vt:lpstr>３年生</vt:lpstr>
      <vt:lpstr>グラフ</vt:lpstr>
      <vt:lpstr>グラフ!Print_Area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江川 秀文</dc:creator>
  <cp:lastModifiedBy>江川 秀文</cp:lastModifiedBy>
  <cp:lastPrinted>2024-03-18T23:53:05Z</cp:lastPrinted>
  <dcterms:created xsi:type="dcterms:W3CDTF">2024-02-14T00:15:00Z</dcterms:created>
  <dcterms:modified xsi:type="dcterms:W3CDTF">2024-03-18T23:55:48Z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2024-02-14T00:57:09Z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3e61f6bc-acba-4832-9033-e7c8e3cd3487</vt:lpwstr>
  </property>
  <property fmtid="{D5CDD505-2E9C-101B-9397-08002B2CF9AE}" pid="8" name="MSIP_Label_defa4170-0d19-0005-0004-bc88714345d2_ContentBits">
    <vt:lpwstr>0</vt:lpwstr>
  </property>
</Properties>
</file>