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09林政部\0818森林活用推進課\●R4緑化推進係\R4梅村\50_緑と水の子ども会議\要領\"/>
    </mc:Choice>
  </mc:AlternateContent>
  <bookViews>
    <workbookView xWindow="0" yWindow="0" windowWidth="20496" windowHeight="7776"/>
  </bookViews>
  <sheets>
    <sheet name="集計表２" sheetId="74" r:id="rId1"/>
    <sheet name="集計表１（チェック用）" sheetId="73" r:id="rId2"/>
    <sheet name="メニュー一覧" sheetId="69" r:id="rId3"/>
    <sheet name="様式１（申込書） " sheetId="71" r:id="rId4"/>
    <sheet name="様式２（森林整備）" sheetId="54" r:id="rId5"/>
    <sheet name="様式３（特用林産）" sheetId="61" r:id="rId6"/>
    <sheet name="様式４（木工）" sheetId="60" r:id="rId7"/>
    <sheet name="様式５（水育）" sheetId="63" r:id="rId8"/>
    <sheet name="様式６（現地調査）" sheetId="64" r:id="rId9"/>
    <sheet name="様式７（講義、実験）" sheetId="65" r:id="rId10"/>
    <sheet name="様式８（学校提案）" sheetId="56" r:id="rId11"/>
    <sheet name="学校提案 (記載例)" sheetId="66" r:id="rId12"/>
    <sheet name="学校提案 (記載例２)" sheetId="75" r:id="rId13"/>
  </sheets>
  <definedNames>
    <definedName name="_xlnm.Print_Area" localSheetId="2">メニュー一覧!$A$1:$K$40</definedName>
    <definedName name="_xlnm.Print_Area" localSheetId="1">'集計表１（チェック用）'!$C$1:$CA$29</definedName>
    <definedName name="_xlnm.Print_Area" localSheetId="0">集計表２!$C$1:$N$28</definedName>
    <definedName name="_xlnm.Print_Area" localSheetId="5">'様式３（特用林産）'!$A$1:$AE$159</definedName>
    <definedName name="_xlnm.Print_Area" localSheetId="10">'様式８（学校提案）'!$A$1:$Z$96</definedName>
    <definedName name="_xlnm.Print_Titles" localSheetId="1">'集計表１（チェック用）'!$C:$E</definedName>
    <definedName name="_xlnm.Print_Titles" localSheetId="4">'様式２（森林整備）'!$1:$2</definedName>
    <definedName name="_xlnm.Print_Titles" localSheetId="5">'様式３（特用林産）'!$1:$2</definedName>
    <definedName name="_xlnm.Print_Titles" localSheetId="6">'様式４（木工）'!$1:$2</definedName>
    <definedName name="_xlnm.Print_Titles" localSheetId="7">'様式５（水育）'!$1:$2</definedName>
    <definedName name="_xlnm.Print_Titles" localSheetId="8">'様式６（現地調査）'!$1:$2</definedName>
    <definedName name="_xlnm.Print_Titles" localSheetId="9">'様式７（講義、実験）'!$1:$2</definedName>
  </definedNames>
  <calcPr calcId="162913"/>
</workbook>
</file>

<file path=xl/calcChain.xml><?xml version="1.0" encoding="utf-8"?>
<calcChain xmlns="http://schemas.openxmlformats.org/spreadsheetml/2006/main">
  <c r="A6" i="73" l="1"/>
  <c r="F28" i="74" l="1"/>
  <c r="H28" i="74"/>
  <c r="AD33" i="56"/>
  <c r="AC80" i="56"/>
  <c r="AC81" i="56"/>
  <c r="AC33" i="56"/>
  <c r="AC32" i="56"/>
  <c r="AC31" i="56"/>
  <c r="AD13" i="73"/>
  <c r="AF13" i="73"/>
  <c r="AH16" i="73"/>
  <c r="AG13" i="73"/>
  <c r="R32" i="61"/>
  <c r="Y33" i="75"/>
  <c r="Y32" i="75"/>
  <c r="Y31" i="75"/>
  <c r="O33" i="75"/>
  <c r="O32" i="75"/>
  <c r="O31" i="75"/>
  <c r="P87" i="56"/>
  <c r="AD87" i="56"/>
  <c r="P86" i="56"/>
  <c r="AD86" i="56" s="1"/>
  <c r="BW29" i="73" s="1"/>
  <c r="P39" i="75"/>
  <c r="P38" i="75"/>
  <c r="P39" i="56"/>
  <c r="P38" i="56"/>
  <c r="Y81" i="56"/>
  <c r="AF81" i="56" s="1"/>
  <c r="O81" i="56"/>
  <c r="AD81" i="56" s="1"/>
  <c r="Y80" i="56"/>
  <c r="AF80" i="56" s="1"/>
  <c r="O80" i="56"/>
  <c r="AD80" i="56" s="1"/>
  <c r="Y79" i="56"/>
  <c r="O79" i="56"/>
  <c r="AD79" i="56" s="1"/>
  <c r="Y33" i="66"/>
  <c r="O33" i="66"/>
  <c r="Y32" i="66"/>
  <c r="O32" i="66"/>
  <c r="Y31" i="66"/>
  <c r="O31" i="66"/>
  <c r="Y33" i="56"/>
  <c r="AF33" i="56" s="1"/>
  <c r="O33" i="56"/>
  <c r="Y32" i="56"/>
  <c r="AF32" i="56" s="1"/>
  <c r="O32" i="56"/>
  <c r="AD32" i="56" s="1"/>
  <c r="Y31" i="56"/>
  <c r="AF31" i="56" s="1"/>
  <c r="O31" i="56"/>
  <c r="BC22" i="73"/>
  <c r="BB22" i="73"/>
  <c r="R35" i="63"/>
  <c r="BJ22" i="73"/>
  <c r="R41" i="63"/>
  <c r="R155" i="61"/>
  <c r="AK16" i="73"/>
  <c r="AD38" i="56"/>
  <c r="AZ22" i="73"/>
  <c r="R33" i="63"/>
  <c r="BA22" i="73" s="1"/>
  <c r="Y20" i="75"/>
  <c r="P44" i="75"/>
  <c r="P43" i="75"/>
  <c r="P42" i="75"/>
  <c r="Y23" i="75"/>
  <c r="O23" i="75"/>
  <c r="Y22" i="75"/>
  <c r="O22" i="75"/>
  <c r="Y21" i="75"/>
  <c r="O21" i="75"/>
  <c r="O20" i="75"/>
  <c r="Y19" i="75"/>
  <c r="O19" i="75"/>
  <c r="Y18" i="75"/>
  <c r="O18" i="75"/>
  <c r="X46" i="75" s="1"/>
  <c r="X47" i="75" s="1"/>
  <c r="R92" i="63"/>
  <c r="BO23" i="73"/>
  <c r="BR23" i="73"/>
  <c r="BQ23" i="73"/>
  <c r="BP23" i="73"/>
  <c r="BN23" i="73"/>
  <c r="C4" i="74"/>
  <c r="A4" i="74" s="1"/>
  <c r="A5" i="74" s="1"/>
  <c r="A6" i="74" s="1"/>
  <c r="A7" i="74" s="1"/>
  <c r="A8" i="74" s="1"/>
  <c r="A9" i="74" s="1"/>
  <c r="A10" i="74" s="1"/>
  <c r="A11" i="74" s="1"/>
  <c r="A12" i="74" s="1"/>
  <c r="A13" i="74" s="1"/>
  <c r="A14" i="74" s="1"/>
  <c r="A15" i="74" s="1"/>
  <c r="A16" i="74" s="1"/>
  <c r="A17" i="74" s="1"/>
  <c r="A18" i="74" s="1"/>
  <c r="A19" i="74" s="1"/>
  <c r="A20" i="74" s="1"/>
  <c r="A21" i="74" s="1"/>
  <c r="A22" i="74" s="1"/>
  <c r="A23" i="74" s="1"/>
  <c r="A24" i="74" s="1"/>
  <c r="A25" i="74" s="1"/>
  <c r="A26" i="74" s="1"/>
  <c r="A27" i="74" s="1"/>
  <c r="A28" i="74" s="1"/>
  <c r="AD31" i="56"/>
  <c r="AD94" i="56"/>
  <c r="AC94" i="56"/>
  <c r="AD93" i="56"/>
  <c r="AC93" i="56"/>
  <c r="AC92" i="56"/>
  <c r="P92" i="56"/>
  <c r="AD92" i="56" s="1"/>
  <c r="AC91" i="56"/>
  <c r="P91" i="56"/>
  <c r="AD91" i="56"/>
  <c r="AC90" i="56"/>
  <c r="P90" i="56"/>
  <c r="AD90" i="56" s="1"/>
  <c r="AD88" i="56"/>
  <c r="AC88" i="56"/>
  <c r="AC87" i="56"/>
  <c r="AC86" i="56"/>
  <c r="AF85" i="56"/>
  <c r="AD85" i="56"/>
  <c r="AC85" i="56"/>
  <c r="AF84" i="56"/>
  <c r="AD84" i="56"/>
  <c r="AC84" i="56"/>
  <c r="AF83" i="56"/>
  <c r="AD83" i="56"/>
  <c r="AC83" i="56"/>
  <c r="AF82" i="56"/>
  <c r="AD82" i="56"/>
  <c r="AC82" i="56"/>
  <c r="AC79" i="56"/>
  <c r="AF79" i="56"/>
  <c r="AF77" i="56"/>
  <c r="AF76" i="56"/>
  <c r="AF75" i="56"/>
  <c r="AF74" i="56"/>
  <c r="AF73" i="56"/>
  <c r="AF72" i="56"/>
  <c r="AD72" i="56"/>
  <c r="AC72" i="56"/>
  <c r="AC71" i="56"/>
  <c r="Y71" i="56"/>
  <c r="AF71" i="56" s="1"/>
  <c r="O71" i="56"/>
  <c r="AD71" i="56" s="1"/>
  <c r="AC70" i="56"/>
  <c r="Y70" i="56"/>
  <c r="AF70" i="56"/>
  <c r="O70" i="56"/>
  <c r="AD70" i="56"/>
  <c r="AC69" i="56"/>
  <c r="Y69" i="56"/>
  <c r="AF69" i="56" s="1"/>
  <c r="O69" i="56"/>
  <c r="AD69" i="56"/>
  <c r="AC68" i="56"/>
  <c r="Y68" i="56"/>
  <c r="AF68" i="56"/>
  <c r="O68" i="56"/>
  <c r="AD68" i="56" s="1"/>
  <c r="AC67" i="56"/>
  <c r="Y67" i="56"/>
  <c r="AF67" i="56"/>
  <c r="O67" i="56"/>
  <c r="AD67" i="56" s="1"/>
  <c r="AC66" i="56"/>
  <c r="Y66" i="56"/>
  <c r="AF66" i="56" s="1"/>
  <c r="O66" i="56"/>
  <c r="AD66" i="56" s="1"/>
  <c r="AD45" i="56"/>
  <c r="AD46" i="56"/>
  <c r="AC43" i="56"/>
  <c r="AC44" i="56"/>
  <c r="AC45" i="56"/>
  <c r="AC46" i="56"/>
  <c r="AC42" i="56"/>
  <c r="AC40" i="56"/>
  <c r="AD40" i="56"/>
  <c r="AC38" i="56"/>
  <c r="AC39" i="56"/>
  <c r="AF36" i="56"/>
  <c r="AF34" i="56"/>
  <c r="AF35" i="56"/>
  <c r="AF37" i="56"/>
  <c r="AD37" i="56"/>
  <c r="AC37" i="56"/>
  <c r="AD36" i="56"/>
  <c r="AC36" i="56"/>
  <c r="AD35" i="56"/>
  <c r="AC35" i="56"/>
  <c r="AD34" i="56"/>
  <c r="AC34" i="56"/>
  <c r="AF24" i="56"/>
  <c r="AF25" i="56"/>
  <c r="AF26" i="56"/>
  <c r="AF27" i="56"/>
  <c r="AF28" i="56"/>
  <c r="AF29" i="56"/>
  <c r="AD24" i="56"/>
  <c r="AC19" i="56"/>
  <c r="AC20" i="56"/>
  <c r="AC21" i="56"/>
  <c r="AC22" i="56"/>
  <c r="AC23" i="56"/>
  <c r="AC24" i="56"/>
  <c r="AC18" i="56"/>
  <c r="I87" i="65"/>
  <c r="I86" i="65"/>
  <c r="I79" i="65"/>
  <c r="I78" i="65"/>
  <c r="I77" i="65"/>
  <c r="J28" i="73" s="1"/>
  <c r="I76" i="65"/>
  <c r="I57" i="65"/>
  <c r="I56" i="65"/>
  <c r="I49" i="65"/>
  <c r="I48" i="65"/>
  <c r="I47" i="65"/>
  <c r="I46" i="65"/>
  <c r="I26" i="65"/>
  <c r="I25" i="65"/>
  <c r="I16" i="65"/>
  <c r="I17" i="65"/>
  <c r="I18" i="65"/>
  <c r="I15" i="65"/>
  <c r="BT25" i="73"/>
  <c r="T25" i="73"/>
  <c r="V25" i="73"/>
  <c r="X25" i="73"/>
  <c r="X24" i="73"/>
  <c r="V24" i="73"/>
  <c r="T24" i="73"/>
  <c r="I86" i="64"/>
  <c r="I85" i="64"/>
  <c r="I78" i="64"/>
  <c r="I77" i="64"/>
  <c r="I76" i="64"/>
  <c r="I75" i="64"/>
  <c r="I26" i="64"/>
  <c r="I25" i="64"/>
  <c r="I16" i="64"/>
  <c r="I17" i="64"/>
  <c r="I18" i="64"/>
  <c r="I15" i="64"/>
  <c r="R32" i="64"/>
  <c r="Y24" i="73"/>
  <c r="R31" i="64"/>
  <c r="W24" i="73" s="1"/>
  <c r="R30" i="64"/>
  <c r="U24" i="73"/>
  <c r="K22" i="74" s="1"/>
  <c r="R93" i="64"/>
  <c r="Y25" i="73"/>
  <c r="R92" i="64"/>
  <c r="W25" i="73"/>
  <c r="BL23" i="73"/>
  <c r="BH22" i="73"/>
  <c r="BF22" i="73"/>
  <c r="BD22" i="73"/>
  <c r="AX22" i="73"/>
  <c r="I85" i="63"/>
  <c r="I84" i="63"/>
  <c r="I75" i="63"/>
  <c r="I76" i="63"/>
  <c r="I77" i="63"/>
  <c r="I74" i="63"/>
  <c r="I26" i="63"/>
  <c r="I25" i="63"/>
  <c r="I16" i="63"/>
  <c r="I17" i="63"/>
  <c r="I18" i="63"/>
  <c r="I15" i="63"/>
  <c r="AV20" i="73"/>
  <c r="AT19" i="73"/>
  <c r="AR18" i="73"/>
  <c r="AP17" i="73"/>
  <c r="V18" i="73"/>
  <c r="X18" i="73"/>
  <c r="V19" i="73"/>
  <c r="X19" i="73"/>
  <c r="V20" i="73"/>
  <c r="X20" i="73"/>
  <c r="V21" i="73"/>
  <c r="X21" i="73"/>
  <c r="X17" i="73"/>
  <c r="V17" i="73"/>
  <c r="T21" i="73"/>
  <c r="T20" i="73"/>
  <c r="T19" i="73"/>
  <c r="T18" i="73"/>
  <c r="T17" i="73"/>
  <c r="I149" i="60"/>
  <c r="I148" i="60"/>
  <c r="I141" i="60"/>
  <c r="I140" i="60"/>
  <c r="I139" i="60"/>
  <c r="I138" i="60"/>
  <c r="I107" i="60"/>
  <c r="I106" i="60"/>
  <c r="I99" i="60"/>
  <c r="I98" i="60"/>
  <c r="I97" i="60"/>
  <c r="I96" i="60"/>
  <c r="I78" i="60"/>
  <c r="I77" i="60"/>
  <c r="I70" i="60"/>
  <c r="I69" i="60"/>
  <c r="I68" i="60"/>
  <c r="I67" i="60"/>
  <c r="J19" i="73" s="1"/>
  <c r="I49" i="60"/>
  <c r="I48" i="60"/>
  <c r="I41" i="60"/>
  <c r="I40" i="60"/>
  <c r="I39" i="60"/>
  <c r="I38" i="60"/>
  <c r="J18" i="73" s="1"/>
  <c r="I18" i="60"/>
  <c r="I17" i="60"/>
  <c r="I8" i="60"/>
  <c r="I9" i="60"/>
  <c r="I10" i="60"/>
  <c r="I7" i="60"/>
  <c r="R155" i="60"/>
  <c r="Y21" i="73"/>
  <c r="R154" i="60"/>
  <c r="W21" i="73" s="1"/>
  <c r="R153" i="60"/>
  <c r="U21" i="73"/>
  <c r="R114" i="60"/>
  <c r="Y20" i="73" s="1"/>
  <c r="R113" i="60"/>
  <c r="W20" i="73"/>
  <c r="R112" i="60"/>
  <c r="U20" i="73" s="1"/>
  <c r="K18" i="74" s="1"/>
  <c r="R84" i="60"/>
  <c r="Y19" i="73"/>
  <c r="R83" i="60"/>
  <c r="W19" i="73" s="1"/>
  <c r="R82" i="60"/>
  <c r="U19" i="73"/>
  <c r="R55" i="60"/>
  <c r="Y18" i="73" s="1"/>
  <c r="R54" i="60"/>
  <c r="W18" i="73"/>
  <c r="R53" i="60"/>
  <c r="U18" i="73"/>
  <c r="R24" i="60"/>
  <c r="Y17" i="73"/>
  <c r="R23" i="60"/>
  <c r="W17" i="73" s="1"/>
  <c r="R22" i="60"/>
  <c r="U17" i="73"/>
  <c r="BX13" i="73"/>
  <c r="AN14" i="73"/>
  <c r="AL14" i="73"/>
  <c r="AJ16" i="73"/>
  <c r="X13" i="73"/>
  <c r="X14" i="73"/>
  <c r="X15" i="73"/>
  <c r="X16" i="73"/>
  <c r="V13" i="73"/>
  <c r="V14" i="73"/>
  <c r="V15" i="73"/>
  <c r="V16" i="73"/>
  <c r="T14" i="73"/>
  <c r="T15" i="73"/>
  <c r="T16" i="73"/>
  <c r="T13" i="73"/>
  <c r="I143" i="61"/>
  <c r="I142" i="61"/>
  <c r="I135" i="61"/>
  <c r="I134" i="61"/>
  <c r="I133" i="61"/>
  <c r="I132" i="61"/>
  <c r="I116" i="61"/>
  <c r="I115" i="61"/>
  <c r="I108" i="61"/>
  <c r="I107" i="61"/>
  <c r="I106" i="61"/>
  <c r="I105" i="61"/>
  <c r="I53" i="61"/>
  <c r="I52" i="61"/>
  <c r="I45" i="61"/>
  <c r="I44" i="61"/>
  <c r="I43" i="61"/>
  <c r="I42" i="61"/>
  <c r="R150" i="61"/>
  <c r="Y16" i="73"/>
  <c r="R149" i="61"/>
  <c r="W16" i="73" s="1"/>
  <c r="R123" i="61"/>
  <c r="R122" i="61"/>
  <c r="R59" i="61"/>
  <c r="Y14" i="73"/>
  <c r="R58" i="61"/>
  <c r="W14" i="73"/>
  <c r="R57" i="61"/>
  <c r="U14" i="73" s="1"/>
  <c r="R91" i="61"/>
  <c r="Y15" i="73" s="1"/>
  <c r="R90" i="61"/>
  <c r="W15" i="73"/>
  <c r="I84" i="61"/>
  <c r="I83" i="61"/>
  <c r="I74" i="61"/>
  <c r="I75" i="61"/>
  <c r="I76" i="61"/>
  <c r="I73" i="61"/>
  <c r="I18" i="61"/>
  <c r="I17" i="61"/>
  <c r="L13" i="73" s="1"/>
  <c r="I10" i="61"/>
  <c r="I8" i="61"/>
  <c r="I9" i="61"/>
  <c r="I7" i="61"/>
  <c r="R25" i="61"/>
  <c r="Y13" i="73"/>
  <c r="R24" i="61"/>
  <c r="W13" i="73"/>
  <c r="BX29" i="73"/>
  <c r="BX7" i="73"/>
  <c r="BX8" i="73"/>
  <c r="BX9" i="73"/>
  <c r="BX10" i="73"/>
  <c r="BX11" i="73"/>
  <c r="BX12" i="73"/>
  <c r="BX14" i="73"/>
  <c r="BX15" i="73"/>
  <c r="BX16" i="73"/>
  <c r="BX17" i="73"/>
  <c r="BX18" i="73"/>
  <c r="BX19" i="73"/>
  <c r="BX20" i="73"/>
  <c r="BX21" i="73"/>
  <c r="BX22" i="73"/>
  <c r="BX23" i="73"/>
  <c r="BX24" i="73"/>
  <c r="BX25" i="73"/>
  <c r="BX26" i="73"/>
  <c r="BX27" i="73"/>
  <c r="BX28" i="73"/>
  <c r="BX6" i="73"/>
  <c r="X6" i="73"/>
  <c r="X9" i="73"/>
  <c r="I201" i="54"/>
  <c r="I202" i="54"/>
  <c r="I200" i="54"/>
  <c r="I195" i="54"/>
  <c r="I194" i="54"/>
  <c r="I185" i="54"/>
  <c r="I186" i="54"/>
  <c r="I187" i="54"/>
  <c r="I184" i="54"/>
  <c r="I170" i="54"/>
  <c r="I171" i="54"/>
  <c r="I169" i="54"/>
  <c r="I164" i="54"/>
  <c r="I163" i="54"/>
  <c r="L11" i="73" s="1"/>
  <c r="I154" i="54"/>
  <c r="I155" i="54"/>
  <c r="I156" i="54"/>
  <c r="I153" i="54"/>
  <c r="I143" i="54"/>
  <c r="I144" i="54"/>
  <c r="I142" i="54"/>
  <c r="I137" i="54"/>
  <c r="L10" i="73" s="1"/>
  <c r="I136" i="54"/>
  <c r="I127" i="54"/>
  <c r="I128" i="54"/>
  <c r="I129" i="54"/>
  <c r="I126" i="54"/>
  <c r="I111" i="54"/>
  <c r="I112" i="54"/>
  <c r="I110" i="54"/>
  <c r="I105" i="54"/>
  <c r="I104" i="54"/>
  <c r="I95" i="54"/>
  <c r="I96" i="54"/>
  <c r="I97" i="54"/>
  <c r="I94" i="54"/>
  <c r="I84" i="54"/>
  <c r="I85" i="54"/>
  <c r="I83" i="54"/>
  <c r="I78" i="54"/>
  <c r="I77" i="54"/>
  <c r="I68" i="54"/>
  <c r="I69" i="54"/>
  <c r="I70" i="54"/>
  <c r="I67" i="54"/>
  <c r="I54" i="54"/>
  <c r="I55" i="54"/>
  <c r="AB7" i="73" s="1"/>
  <c r="I52" i="54"/>
  <c r="I53" i="54"/>
  <c r="I51" i="54"/>
  <c r="I46" i="54"/>
  <c r="I45" i="54"/>
  <c r="I38" i="54"/>
  <c r="I37" i="54"/>
  <c r="I36" i="54"/>
  <c r="I35" i="54"/>
  <c r="I24" i="54"/>
  <c r="I25" i="54"/>
  <c r="I26" i="54"/>
  <c r="I27" i="54"/>
  <c r="Z6" i="73" s="1"/>
  <c r="I23" i="54"/>
  <c r="I18" i="54"/>
  <c r="I17" i="54"/>
  <c r="I8" i="54"/>
  <c r="I9" i="54"/>
  <c r="I10" i="54"/>
  <c r="I7" i="54"/>
  <c r="R202" i="54"/>
  <c r="Y12" i="73" s="1"/>
  <c r="R201" i="54"/>
  <c r="W12" i="73"/>
  <c r="R171" i="54"/>
  <c r="Y11" i="73" s="1"/>
  <c r="R170" i="54"/>
  <c r="R144" i="54"/>
  <c r="Y10" i="73"/>
  <c r="R143" i="54"/>
  <c r="W10" i="73" s="1"/>
  <c r="R112" i="54"/>
  <c r="Y9" i="73"/>
  <c r="R111" i="54"/>
  <c r="W9" i="73" s="1"/>
  <c r="R110" i="54"/>
  <c r="U9" i="73"/>
  <c r="R85" i="54"/>
  <c r="Y8" i="73"/>
  <c r="R84" i="54"/>
  <c r="W8" i="73"/>
  <c r="C6" i="73"/>
  <c r="A7" i="73" s="1"/>
  <c r="A8" i="73" s="1"/>
  <c r="A9" i="73" s="1"/>
  <c r="A10" i="73" s="1"/>
  <c r="A11" i="73" s="1"/>
  <c r="A12" i="73" s="1"/>
  <c r="A13" i="73" s="1"/>
  <c r="A14" i="73" s="1"/>
  <c r="A15" i="73" s="1"/>
  <c r="A16" i="73" s="1"/>
  <c r="A17" i="73" s="1"/>
  <c r="A18" i="73" s="1"/>
  <c r="A19" i="73" s="1"/>
  <c r="A20" i="73" s="1"/>
  <c r="A21" i="73" s="1"/>
  <c r="A22" i="73" s="1"/>
  <c r="A23" i="73" s="1"/>
  <c r="A24" i="73" s="1"/>
  <c r="A25" i="73" s="1"/>
  <c r="A26" i="73" s="1"/>
  <c r="A27" i="73" s="1"/>
  <c r="A28" i="73" s="1"/>
  <c r="A29" i="73" s="1"/>
  <c r="I29" i="73"/>
  <c r="O29" i="73" s="1"/>
  <c r="H29" i="73"/>
  <c r="G29" i="73"/>
  <c r="L29" i="73" s="1"/>
  <c r="F29" i="73"/>
  <c r="F7" i="73"/>
  <c r="G7" i="73"/>
  <c r="M7" i="73" s="1"/>
  <c r="L7" i="73"/>
  <c r="H7" i="73"/>
  <c r="I7" i="73"/>
  <c r="F8" i="73"/>
  <c r="G8" i="73"/>
  <c r="H8" i="73"/>
  <c r="I8" i="73"/>
  <c r="F9" i="73"/>
  <c r="G9" i="73"/>
  <c r="H9" i="73"/>
  <c r="I9" i="73"/>
  <c r="F10" i="73"/>
  <c r="G10" i="73"/>
  <c r="H10" i="73"/>
  <c r="I10" i="73"/>
  <c r="O10" i="73"/>
  <c r="F11" i="73"/>
  <c r="J11" i="73" s="1"/>
  <c r="G11" i="73"/>
  <c r="H11" i="73"/>
  <c r="I11" i="73"/>
  <c r="F12" i="73"/>
  <c r="G12" i="73"/>
  <c r="L12" i="73" s="1"/>
  <c r="M12" i="73"/>
  <c r="H12" i="73"/>
  <c r="I12" i="73"/>
  <c r="F13" i="73"/>
  <c r="J13" i="73" s="1"/>
  <c r="G13" i="73"/>
  <c r="M13" i="73" s="1"/>
  <c r="H13" i="73"/>
  <c r="I13" i="73"/>
  <c r="F14" i="73"/>
  <c r="J14" i="73" s="1"/>
  <c r="G14" i="73"/>
  <c r="L14" i="73" s="1"/>
  <c r="H14" i="73"/>
  <c r="I14" i="73"/>
  <c r="F15" i="73"/>
  <c r="J15" i="73" s="1"/>
  <c r="G15" i="73"/>
  <c r="M15" i="73" s="1"/>
  <c r="H15" i="73"/>
  <c r="I15" i="73"/>
  <c r="O15" i="73" s="1"/>
  <c r="F16" i="73"/>
  <c r="G16" i="73"/>
  <c r="L16" i="73"/>
  <c r="H16" i="73"/>
  <c r="I16" i="73"/>
  <c r="F17" i="73"/>
  <c r="K17" i="73" s="1"/>
  <c r="G17" i="73"/>
  <c r="L17" i="73" s="1"/>
  <c r="H17" i="73"/>
  <c r="I17" i="73"/>
  <c r="O17" i="73"/>
  <c r="F18" i="73"/>
  <c r="G18" i="73"/>
  <c r="M18" i="73" s="1"/>
  <c r="H18" i="73"/>
  <c r="I18" i="73"/>
  <c r="F19" i="73"/>
  <c r="G19" i="73"/>
  <c r="H19" i="73"/>
  <c r="N19" i="73" s="1"/>
  <c r="I19" i="73"/>
  <c r="O19" i="73" s="1"/>
  <c r="F20" i="73"/>
  <c r="G20" i="73"/>
  <c r="H20" i="73"/>
  <c r="I20" i="73"/>
  <c r="O20" i="73" s="1"/>
  <c r="F21" i="73"/>
  <c r="J21" i="73"/>
  <c r="G21" i="73"/>
  <c r="L21" i="73" s="1"/>
  <c r="H21" i="73"/>
  <c r="I21" i="73"/>
  <c r="F22" i="73"/>
  <c r="G22" i="73"/>
  <c r="M22" i="73" s="1"/>
  <c r="H22" i="73"/>
  <c r="I22" i="73"/>
  <c r="F23" i="73"/>
  <c r="G23" i="73"/>
  <c r="H23" i="73"/>
  <c r="N23" i="73" s="1"/>
  <c r="J21" i="74" s="1"/>
  <c r="I23" i="73"/>
  <c r="O23" i="73" s="1"/>
  <c r="F24" i="73"/>
  <c r="G24" i="73"/>
  <c r="L24" i="73"/>
  <c r="H24" i="73"/>
  <c r="I24" i="73"/>
  <c r="F25" i="73"/>
  <c r="K25" i="73" s="1"/>
  <c r="G25" i="73"/>
  <c r="L25" i="73" s="1"/>
  <c r="H25" i="73"/>
  <c r="I25" i="73"/>
  <c r="F26" i="73"/>
  <c r="G26" i="73"/>
  <c r="L26" i="73" s="1"/>
  <c r="H26" i="73"/>
  <c r="I26" i="73"/>
  <c r="O26" i="73"/>
  <c r="F27" i="73"/>
  <c r="G27" i="73"/>
  <c r="L27" i="73"/>
  <c r="H27" i="73"/>
  <c r="N27" i="73" s="1"/>
  <c r="J25" i="74" s="1"/>
  <c r="I27" i="73"/>
  <c r="F28" i="73"/>
  <c r="G28" i="73"/>
  <c r="M28" i="73" s="1"/>
  <c r="L28" i="73"/>
  <c r="H28" i="73"/>
  <c r="I28" i="73"/>
  <c r="O28" i="73" s="1"/>
  <c r="I6" i="73"/>
  <c r="H6" i="73"/>
  <c r="G6" i="73"/>
  <c r="F6" i="73"/>
  <c r="R25" i="54"/>
  <c r="Y6" i="73" s="1"/>
  <c r="R24" i="54"/>
  <c r="W6" i="73"/>
  <c r="R53" i="54"/>
  <c r="Y7" i="73"/>
  <c r="R52" i="54"/>
  <c r="W7" i="73" s="1"/>
  <c r="Y11" i="54"/>
  <c r="Y12" i="54"/>
  <c r="Y13" i="54"/>
  <c r="Y14" i="54"/>
  <c r="Y15" i="54"/>
  <c r="Y16" i="54"/>
  <c r="Y18" i="54"/>
  <c r="Y19" i="54"/>
  <c r="Y20" i="54"/>
  <c r="Y21" i="54"/>
  <c r="R42" i="61"/>
  <c r="AC42" i="61"/>
  <c r="R43" i="61"/>
  <c r="AC43" i="61"/>
  <c r="R44" i="61"/>
  <c r="AC44" i="61"/>
  <c r="AC45" i="61"/>
  <c r="R52" i="61"/>
  <c r="AC52" i="61"/>
  <c r="O14" i="73" s="1"/>
  <c r="R62" i="61"/>
  <c r="AM14" i="73"/>
  <c r="R65" i="61"/>
  <c r="AO14" i="73" s="1"/>
  <c r="P39" i="66"/>
  <c r="AD39" i="56"/>
  <c r="AC86" i="65"/>
  <c r="R86" i="65"/>
  <c r="AC79" i="65"/>
  <c r="AC78" i="65"/>
  <c r="R78" i="65"/>
  <c r="K28" i="73" s="1"/>
  <c r="AC77" i="65"/>
  <c r="R77" i="65"/>
  <c r="AC76" i="65"/>
  <c r="R76" i="65"/>
  <c r="AC56" i="65"/>
  <c r="O27" i="73" s="1"/>
  <c r="R56" i="65"/>
  <c r="AC49" i="65"/>
  <c r="AC48" i="65"/>
  <c r="R48" i="65"/>
  <c r="AC47" i="65"/>
  <c r="R47" i="65"/>
  <c r="AC46" i="65"/>
  <c r="R46" i="65"/>
  <c r="AC25" i="65"/>
  <c r="R25" i="65"/>
  <c r="AC18" i="65"/>
  <c r="AC17" i="65"/>
  <c r="R17" i="65"/>
  <c r="AC16" i="65"/>
  <c r="R16" i="65"/>
  <c r="AC15" i="65"/>
  <c r="R15" i="65"/>
  <c r="AC85" i="64"/>
  <c r="O25" i="73" s="1"/>
  <c r="R85" i="64"/>
  <c r="AC78" i="64"/>
  <c r="AC77" i="64"/>
  <c r="R77" i="64"/>
  <c r="AC76" i="64"/>
  <c r="R76" i="64"/>
  <c r="AC75" i="64"/>
  <c r="R75" i="64"/>
  <c r="AC25" i="64"/>
  <c r="O24" i="73" s="1"/>
  <c r="R25" i="64"/>
  <c r="M24" i="73" s="1"/>
  <c r="AC18" i="64"/>
  <c r="AC17" i="64"/>
  <c r="R17" i="64"/>
  <c r="AC16" i="64"/>
  <c r="R16" i="64"/>
  <c r="AC15" i="64"/>
  <c r="R15" i="64"/>
  <c r="AB35" i="64" s="1"/>
  <c r="AC84" i="63"/>
  <c r="R84" i="63"/>
  <c r="M23" i="73" s="1"/>
  <c r="AC77" i="63"/>
  <c r="AC76" i="63"/>
  <c r="R76" i="63"/>
  <c r="AC75" i="63"/>
  <c r="R75" i="63"/>
  <c r="AC74" i="63"/>
  <c r="R74" i="63"/>
  <c r="K23" i="73" s="1"/>
  <c r="AC25" i="63"/>
  <c r="R25" i="63"/>
  <c r="AC18" i="63"/>
  <c r="AC17" i="63"/>
  <c r="R17" i="63"/>
  <c r="AC16" i="63"/>
  <c r="R16" i="63"/>
  <c r="AC15" i="63"/>
  <c r="N22" i="73" s="1"/>
  <c r="R15" i="63"/>
  <c r="AC148" i="60"/>
  <c r="R148" i="60"/>
  <c r="M21" i="73" s="1"/>
  <c r="AC141" i="60"/>
  <c r="AC140" i="60"/>
  <c r="R140" i="60"/>
  <c r="AC139" i="60"/>
  <c r="R139" i="60"/>
  <c r="AC138" i="60"/>
  <c r="R138" i="60"/>
  <c r="AC106" i="60"/>
  <c r="R106" i="60"/>
  <c r="M20" i="73" s="1"/>
  <c r="AC99" i="60"/>
  <c r="AC98" i="60"/>
  <c r="N20" i="73" s="1"/>
  <c r="J18" i="74" s="1"/>
  <c r="R98" i="60"/>
  <c r="AC97" i="60"/>
  <c r="R97" i="60"/>
  <c r="AC96" i="60"/>
  <c r="R96" i="60"/>
  <c r="AC77" i="60"/>
  <c r="R77" i="60"/>
  <c r="M19" i="73" s="1"/>
  <c r="AC70" i="60"/>
  <c r="AC69" i="60"/>
  <c r="R69" i="60"/>
  <c r="AC68" i="60"/>
  <c r="R68" i="60"/>
  <c r="AC67" i="60"/>
  <c r="R67" i="60"/>
  <c r="AC48" i="60"/>
  <c r="O18" i="73" s="1"/>
  <c r="R48" i="60"/>
  <c r="AC41" i="60"/>
  <c r="AC40" i="60"/>
  <c r="R40" i="60"/>
  <c r="AC39" i="60"/>
  <c r="R39" i="60"/>
  <c r="AC38" i="60"/>
  <c r="R38" i="60"/>
  <c r="K18" i="73" s="1"/>
  <c r="AC17" i="60"/>
  <c r="R17" i="60"/>
  <c r="M17" i="73"/>
  <c r="AC10" i="60"/>
  <c r="AC9" i="60"/>
  <c r="R9" i="60"/>
  <c r="AC8" i="60"/>
  <c r="R8" i="60"/>
  <c r="AC7" i="60"/>
  <c r="R7" i="60"/>
  <c r="R148" i="61"/>
  <c r="U16" i="73" s="1"/>
  <c r="AC142" i="61"/>
  <c r="O16" i="73" s="1"/>
  <c r="R142" i="61"/>
  <c r="M16" i="73"/>
  <c r="AC135" i="61"/>
  <c r="AC134" i="61"/>
  <c r="R134" i="61"/>
  <c r="AC133" i="61"/>
  <c r="R133" i="61"/>
  <c r="AC132" i="61"/>
  <c r="R132" i="61"/>
  <c r="R121" i="61"/>
  <c r="AC115" i="61"/>
  <c r="R115" i="61"/>
  <c r="AC108" i="61"/>
  <c r="AC107" i="61"/>
  <c r="R107" i="61"/>
  <c r="AC106" i="61"/>
  <c r="R106" i="61"/>
  <c r="AC105" i="61"/>
  <c r="R105" i="61"/>
  <c r="AB124" i="61" s="1"/>
  <c r="Y124" i="61" s="1"/>
  <c r="R89" i="61"/>
  <c r="U15" i="73"/>
  <c r="K13" i="74" s="1"/>
  <c r="AC83" i="61"/>
  <c r="R83" i="61"/>
  <c r="AC76" i="61"/>
  <c r="AC75" i="61"/>
  <c r="R75" i="61"/>
  <c r="AB92" i="61" s="1"/>
  <c r="Y92" i="61" s="1"/>
  <c r="BY15" i="73" s="1"/>
  <c r="AC74" i="61"/>
  <c r="R74" i="61"/>
  <c r="AC73" i="61"/>
  <c r="R73" i="61"/>
  <c r="R23" i="61"/>
  <c r="U13" i="73"/>
  <c r="AC17" i="61"/>
  <c r="O13" i="73" s="1"/>
  <c r="R17" i="61"/>
  <c r="AC10" i="61"/>
  <c r="AC9" i="61"/>
  <c r="R9" i="61"/>
  <c r="AC8" i="61"/>
  <c r="R8" i="61"/>
  <c r="AB34" i="61" s="1"/>
  <c r="Y34" i="61" s="1"/>
  <c r="AC7" i="61"/>
  <c r="R7" i="61"/>
  <c r="R7" i="54"/>
  <c r="AC7" i="54"/>
  <c r="Y7" i="54" s="1"/>
  <c r="R8" i="54"/>
  <c r="AC8" i="54"/>
  <c r="R9" i="54"/>
  <c r="AC9" i="54"/>
  <c r="Y9" i="54" s="1"/>
  <c r="AC10" i="54"/>
  <c r="Y10" i="54" s="1"/>
  <c r="R17" i="54"/>
  <c r="AC17" i="54"/>
  <c r="Y17" i="54"/>
  <c r="R23" i="54"/>
  <c r="U6" i="73"/>
  <c r="R27" i="54"/>
  <c r="AA6" i="73" s="1"/>
  <c r="R200" i="54"/>
  <c r="U12" i="73"/>
  <c r="AC194" i="54"/>
  <c r="O12" i="73" s="1"/>
  <c r="R194" i="54"/>
  <c r="AC187" i="54"/>
  <c r="AC186" i="54"/>
  <c r="R186" i="54"/>
  <c r="AC185" i="54"/>
  <c r="R185" i="54"/>
  <c r="AC184" i="54"/>
  <c r="N12" i="73" s="1"/>
  <c r="R184" i="54"/>
  <c r="R169" i="54"/>
  <c r="U11" i="73"/>
  <c r="AC163" i="54"/>
  <c r="O11" i="73"/>
  <c r="J9" i="74" s="1"/>
  <c r="R163" i="54"/>
  <c r="M11" i="73" s="1"/>
  <c r="AC156" i="54"/>
  <c r="AC155" i="54"/>
  <c r="R155" i="54"/>
  <c r="AC154" i="54"/>
  <c r="R154" i="54"/>
  <c r="AC153" i="54"/>
  <c r="N11" i="73" s="1"/>
  <c r="R153" i="54"/>
  <c r="K11" i="73" s="1"/>
  <c r="R142" i="54"/>
  <c r="U10" i="73" s="1"/>
  <c r="AC136" i="54"/>
  <c r="R136" i="54"/>
  <c r="M10" i="73"/>
  <c r="AC129" i="54"/>
  <c r="AC128" i="54"/>
  <c r="R128" i="54"/>
  <c r="AB145" i="54" s="1"/>
  <c r="Y145" i="54" s="1"/>
  <c r="BY10" i="73" s="1"/>
  <c r="AC127" i="54"/>
  <c r="R127" i="54"/>
  <c r="AC126" i="54"/>
  <c r="R126" i="54"/>
  <c r="AC104" i="54"/>
  <c r="O9" i="73" s="1"/>
  <c r="R104" i="54"/>
  <c r="AC97" i="54"/>
  <c r="AC96" i="54"/>
  <c r="R96" i="54"/>
  <c r="AC95" i="54"/>
  <c r="R95" i="54"/>
  <c r="AC94" i="54"/>
  <c r="R94" i="54"/>
  <c r="R37" i="54"/>
  <c r="R36" i="54"/>
  <c r="R35" i="54"/>
  <c r="AB55" i="54" s="1"/>
  <c r="Y55" i="54" s="1"/>
  <c r="R69" i="54"/>
  <c r="R68" i="54"/>
  <c r="K8" i="73"/>
  <c r="R67" i="54"/>
  <c r="R83" i="54"/>
  <c r="U8" i="73" s="1"/>
  <c r="AC77" i="54"/>
  <c r="O8" i="73" s="1"/>
  <c r="R77" i="54"/>
  <c r="M8" i="73" s="1"/>
  <c r="I6" i="74" s="1"/>
  <c r="AC70" i="54"/>
  <c r="AC69" i="54"/>
  <c r="AC68" i="54"/>
  <c r="AC67" i="54"/>
  <c r="N8" i="73" s="1"/>
  <c r="R51" i="54"/>
  <c r="U7" i="73" s="1"/>
  <c r="AC45" i="54"/>
  <c r="R45" i="54"/>
  <c r="AC38" i="54"/>
  <c r="AC37" i="54"/>
  <c r="AC36" i="54"/>
  <c r="AC35" i="54"/>
  <c r="P44" i="66"/>
  <c r="P43" i="66"/>
  <c r="P42" i="66"/>
  <c r="P38" i="66"/>
  <c r="Y23" i="66"/>
  <c r="O23" i="66"/>
  <c r="Y22" i="66"/>
  <c r="O22" i="66"/>
  <c r="Y21" i="66"/>
  <c r="O21" i="66"/>
  <c r="Y20" i="66"/>
  <c r="O20" i="66"/>
  <c r="Y19" i="66"/>
  <c r="O19" i="66"/>
  <c r="Y18" i="66"/>
  <c r="O18" i="66"/>
  <c r="R91" i="64"/>
  <c r="U25" i="73" s="1"/>
  <c r="Y20" i="56"/>
  <c r="AF20" i="56"/>
  <c r="Y21" i="56"/>
  <c r="AF21" i="56" s="1"/>
  <c r="Y22" i="56"/>
  <c r="AF22" i="56" s="1"/>
  <c r="Y23" i="56"/>
  <c r="AF23" i="56"/>
  <c r="O23" i="56"/>
  <c r="AD23" i="56"/>
  <c r="O20" i="56"/>
  <c r="AD20" i="56" s="1"/>
  <c r="K29" i="73" s="1"/>
  <c r="O22" i="56"/>
  <c r="AD22" i="56" s="1"/>
  <c r="O21" i="56"/>
  <c r="AD21" i="56"/>
  <c r="R96" i="64"/>
  <c r="BU25" i="73"/>
  <c r="BS23" i="73"/>
  <c r="R90" i="63"/>
  <c r="BM23" i="73" s="1"/>
  <c r="R43" i="63"/>
  <c r="BK22" i="73" s="1"/>
  <c r="R39" i="63"/>
  <c r="BG22" i="73"/>
  <c r="R37" i="63"/>
  <c r="BE22" i="73"/>
  <c r="R31" i="63"/>
  <c r="AY22" i="73"/>
  <c r="K20" i="74" s="1"/>
  <c r="R153" i="61"/>
  <c r="AI16" i="73" s="1"/>
  <c r="R28" i="61"/>
  <c r="AE13" i="73"/>
  <c r="R116" i="60"/>
  <c r="AW20" i="73"/>
  <c r="R57" i="60"/>
  <c r="AS18" i="73"/>
  <c r="R86" i="60"/>
  <c r="R27" i="60"/>
  <c r="AQ17" i="73" s="1"/>
  <c r="K15" i="74" s="1"/>
  <c r="R55" i="54"/>
  <c r="Y19" i="56"/>
  <c r="AF19" i="56" s="1"/>
  <c r="Y18" i="56"/>
  <c r="AF18" i="56"/>
  <c r="P44" i="56"/>
  <c r="AD44" i="56"/>
  <c r="P43" i="56"/>
  <c r="AD43" i="56" s="1"/>
  <c r="P42" i="56"/>
  <c r="AD42" i="56" s="1"/>
  <c r="O19" i="56"/>
  <c r="AD19" i="56" s="1"/>
  <c r="O18" i="56"/>
  <c r="AD18" i="56"/>
  <c r="T7" i="73"/>
  <c r="V10" i="73"/>
  <c r="T11" i="73"/>
  <c r="T10" i="73"/>
  <c r="V9" i="73"/>
  <c r="X8" i="73"/>
  <c r="T6" i="73"/>
  <c r="T9" i="73"/>
  <c r="V12" i="73"/>
  <c r="V8" i="73"/>
  <c r="X11" i="73"/>
  <c r="X7" i="73"/>
  <c r="V6" i="73"/>
  <c r="X12" i="73"/>
  <c r="T12" i="73"/>
  <c r="T8" i="73"/>
  <c r="V11" i="73"/>
  <c r="V7" i="73"/>
  <c r="X10" i="73"/>
  <c r="Y8" i="54"/>
  <c r="M25" i="73"/>
  <c r="J20" i="73"/>
  <c r="L20" i="73"/>
  <c r="L18" i="73"/>
  <c r="J17" i="73"/>
  <c r="BI22" i="73"/>
  <c r="W11" i="73"/>
  <c r="AC7" i="73"/>
  <c r="J27" i="73"/>
  <c r="O7" i="73"/>
  <c r="O22" i="73"/>
  <c r="O21" i="73"/>
  <c r="J23" i="73"/>
  <c r="K14" i="73"/>
  <c r="I12" i="74" s="1"/>
  <c r="J10" i="73"/>
  <c r="L8" i="73"/>
  <c r="J8" i="73"/>
  <c r="J7" i="73"/>
  <c r="N9" i="73"/>
  <c r="J7" i="74" s="1"/>
  <c r="N10" i="73"/>
  <c r="J8" i="74" s="1"/>
  <c r="L6" i="73"/>
  <c r="O6" i="73"/>
  <c r="N26" i="73"/>
  <c r="J24" i="74" s="1"/>
  <c r="N24" i="73"/>
  <c r="N16" i="73"/>
  <c r="J14" i="74" s="1"/>
  <c r="K20" i="73"/>
  <c r="X35" i="64"/>
  <c r="BY24" i="73"/>
  <c r="K24" i="73"/>
  <c r="I22" i="74" s="1"/>
  <c r="J24" i="73"/>
  <c r="K12" i="73"/>
  <c r="M6" i="73"/>
  <c r="L19" i="73"/>
  <c r="AU19" i="73"/>
  <c r="M14" i="73"/>
  <c r="L15" i="73"/>
  <c r="K21" i="73"/>
  <c r="I19" i="74" s="1"/>
  <c r="M26" i="73"/>
  <c r="M27" i="73"/>
  <c r="L23" i="73"/>
  <c r="K16" i="73"/>
  <c r="K10" i="73"/>
  <c r="I8" i="74" s="1"/>
  <c r="AB119" i="60"/>
  <c r="Y119" i="60" s="1"/>
  <c r="J29" i="73"/>
  <c r="K13" i="73"/>
  <c r="I11" i="74" s="1"/>
  <c r="X94" i="56"/>
  <c r="X95" i="56" s="1"/>
  <c r="AF95" i="56" s="1"/>
  <c r="AF94" i="56"/>
  <c r="AB46" i="63"/>
  <c r="Y46" i="63" s="1"/>
  <c r="BY22" i="73" s="1"/>
  <c r="K17" i="74"/>
  <c r="AB65" i="61"/>
  <c r="Y65" i="61"/>
  <c r="BY14" i="73"/>
  <c r="J17" i="74" l="1"/>
  <c r="K11" i="74"/>
  <c r="K21" i="74"/>
  <c r="K23" i="74"/>
  <c r="J6" i="74"/>
  <c r="J20" i="74"/>
  <c r="K12" i="74"/>
  <c r="K19" i="74"/>
  <c r="BY7" i="73"/>
  <c r="BY13" i="73"/>
  <c r="I10" i="74"/>
  <c r="I9" i="74"/>
  <c r="K10" i="74"/>
  <c r="K8" i="74"/>
  <c r="N8" i="74" s="1"/>
  <c r="K5" i="74"/>
  <c r="K7" i="74"/>
  <c r="J22" i="74"/>
  <c r="N22" i="74" s="1"/>
  <c r="I26" i="74"/>
  <c r="CA24" i="73"/>
  <c r="I16" i="74"/>
  <c r="I15" i="74"/>
  <c r="BZ12" i="73"/>
  <c r="O10" i="74" s="1"/>
  <c r="J10" i="74"/>
  <c r="I21" i="74"/>
  <c r="N21" i="74" s="1"/>
  <c r="BZ23" i="73"/>
  <c r="O21" i="74" s="1"/>
  <c r="AB86" i="54"/>
  <c r="Y86" i="54" s="1"/>
  <c r="BY8" i="73" s="1"/>
  <c r="BZ24" i="73"/>
  <c r="O22" i="74" s="1"/>
  <c r="K7" i="73"/>
  <c r="I5" i="74" s="1"/>
  <c r="AB30" i="60"/>
  <c r="Y30" i="60" s="1"/>
  <c r="BY17" i="73" s="1"/>
  <c r="K14" i="74"/>
  <c r="N17" i="73"/>
  <c r="J15" i="74" s="1"/>
  <c r="AB31" i="65"/>
  <c r="Y31" i="65" s="1"/>
  <c r="BY26" i="73" s="1"/>
  <c r="AB95" i="65"/>
  <c r="Y95" i="65" s="1"/>
  <c r="BY28" i="73" s="1"/>
  <c r="L22" i="73"/>
  <c r="BZ10" i="73"/>
  <c r="O8" i="74" s="1"/>
  <c r="AB27" i="54"/>
  <c r="Y27" i="54" s="1"/>
  <c r="AB60" i="60"/>
  <c r="Y60" i="60" s="1"/>
  <c r="BY18" i="73" s="1"/>
  <c r="BZ16" i="73"/>
  <c r="O14" i="74" s="1"/>
  <c r="I14" i="74"/>
  <c r="K9" i="73"/>
  <c r="AB203" i="54"/>
  <c r="Y203" i="54" s="1"/>
  <c r="BY12" i="73" s="1"/>
  <c r="AB159" i="60"/>
  <c r="Y159" i="60" s="1"/>
  <c r="AB98" i="64"/>
  <c r="X98" i="64" s="1"/>
  <c r="BY25" i="73" s="1"/>
  <c r="K6" i="73"/>
  <c r="I4" i="74" s="1"/>
  <c r="J25" i="73"/>
  <c r="J12" i="73"/>
  <c r="J6" i="73"/>
  <c r="X46" i="56"/>
  <c r="BZ11" i="73"/>
  <c r="O9" i="74" s="1"/>
  <c r="BV29" i="73"/>
  <c r="K15" i="73"/>
  <c r="I23" i="74"/>
  <c r="J22" i="73"/>
  <c r="K22" i="73"/>
  <c r="N18" i="73"/>
  <c r="J16" i="74" s="1"/>
  <c r="N15" i="73"/>
  <c r="J13" i="74" s="1"/>
  <c r="N13" i="73"/>
  <c r="J11" i="74" s="1"/>
  <c r="N11" i="74" s="1"/>
  <c r="AB99" i="63"/>
  <c r="Y99" i="63" s="1"/>
  <c r="BY23" i="73" s="1"/>
  <c r="CA23" i="73" s="1"/>
  <c r="K16" i="74"/>
  <c r="M29" i="73"/>
  <c r="N21" i="73"/>
  <c r="J19" i="74" s="1"/>
  <c r="BZ8" i="73"/>
  <c r="O6" i="74" s="1"/>
  <c r="BY6" i="73"/>
  <c r="BY21" i="73"/>
  <c r="J26" i="73"/>
  <c r="K26" i="73"/>
  <c r="N7" i="73"/>
  <c r="J5" i="74" s="1"/>
  <c r="BY20" i="73"/>
  <c r="BY11" i="73"/>
  <c r="J16" i="73"/>
  <c r="K4" i="74"/>
  <c r="AB158" i="61"/>
  <c r="Y158" i="61" s="1"/>
  <c r="BY16" i="73" s="1"/>
  <c r="CA16" i="73" s="1"/>
  <c r="K19" i="73"/>
  <c r="AB89" i="60"/>
  <c r="Y89" i="60" s="1"/>
  <c r="BY19" i="73" s="1"/>
  <c r="N28" i="73"/>
  <c r="J26" i="74" s="1"/>
  <c r="N14" i="73"/>
  <c r="L9" i="73"/>
  <c r="M9" i="73"/>
  <c r="AB172" i="54"/>
  <c r="Y172" i="54" s="1"/>
  <c r="I18" i="74"/>
  <c r="N18" i="74" s="1"/>
  <c r="BZ20" i="73"/>
  <c r="O18" i="74" s="1"/>
  <c r="N29" i="73"/>
  <c r="X46" i="66"/>
  <c r="X47" i="66" s="1"/>
  <c r="AB113" i="54"/>
  <c r="Y113" i="54" s="1"/>
  <c r="BY9" i="73" s="1"/>
  <c r="AB62" i="65"/>
  <c r="Y62" i="65" s="1"/>
  <c r="BY27" i="73" s="1"/>
  <c r="K27" i="73"/>
  <c r="N25" i="73"/>
  <c r="J23" i="74" s="1"/>
  <c r="N23" i="74" s="1"/>
  <c r="J9" i="73"/>
  <c r="N6" i="73"/>
  <c r="J4" i="74" s="1"/>
  <c r="K6" i="74"/>
  <c r="N6" i="74" s="1"/>
  <c r="K9" i="74"/>
  <c r="BZ17" i="73" l="1"/>
  <c r="O15" i="74" s="1"/>
  <c r="N19" i="74"/>
  <c r="CA20" i="73"/>
  <c r="CC29" i="73"/>
  <c r="N14" i="74"/>
  <c r="P14" i="74" s="1"/>
  <c r="BZ7" i="73"/>
  <c r="CA7" i="73" s="1"/>
  <c r="N9" i="74"/>
  <c r="P9" i="74" s="1"/>
  <c r="BZ9" i="73"/>
  <c r="CA9" i="73" s="1"/>
  <c r="N5" i="74"/>
  <c r="N10" i="74"/>
  <c r="P10" i="74" s="1"/>
  <c r="CA12" i="73"/>
  <c r="CA8" i="73"/>
  <c r="BZ25" i="73"/>
  <c r="O23" i="74" s="1"/>
  <c r="P23" i="74" s="1"/>
  <c r="I7" i="74"/>
  <c r="N7" i="74" s="1"/>
  <c r="P8" i="74"/>
  <c r="CA11" i="73"/>
  <c r="X47" i="56"/>
  <c r="AF46" i="56"/>
  <c r="CB29" i="73" s="1"/>
  <c r="CD29" i="73" s="1"/>
  <c r="BZ21" i="73"/>
  <c r="O19" i="74" s="1"/>
  <c r="P19" i="74" s="1"/>
  <c r="BZ14" i="73"/>
  <c r="J12" i="74"/>
  <c r="N12" i="74" s="1"/>
  <c r="I20" i="74"/>
  <c r="N20" i="74" s="1"/>
  <c r="BZ22" i="73"/>
  <c r="P21" i="74"/>
  <c r="N15" i="74"/>
  <c r="P15" i="74" s="1"/>
  <c r="N26" i="74"/>
  <c r="P6" i="74"/>
  <c r="I24" i="74"/>
  <c r="N24" i="74" s="1"/>
  <c r="BZ26" i="73"/>
  <c r="O24" i="74" s="1"/>
  <c r="BZ28" i="73"/>
  <c r="O26" i="74" s="1"/>
  <c r="BZ19" i="73"/>
  <c r="O17" i="74" s="1"/>
  <c r="I17" i="74"/>
  <c r="N17" i="74" s="1"/>
  <c r="CA18" i="73"/>
  <c r="CA17" i="73"/>
  <c r="P18" i="74"/>
  <c r="I13" i="74"/>
  <c r="N13" i="74" s="1"/>
  <c r="BZ15" i="73"/>
  <c r="BZ6" i="73"/>
  <c r="BZ18" i="73"/>
  <c r="O16" i="74" s="1"/>
  <c r="P22" i="74"/>
  <c r="N16" i="74"/>
  <c r="BZ27" i="73"/>
  <c r="O25" i="74" s="1"/>
  <c r="I25" i="74"/>
  <c r="N25" i="74" s="1"/>
  <c r="BZ13" i="73"/>
  <c r="CA10" i="73"/>
  <c r="K28" i="74"/>
  <c r="N8" i="71" s="1"/>
  <c r="CA27" i="73" l="1"/>
  <c r="CA26" i="73"/>
  <c r="O5" i="74"/>
  <c r="P5" i="74" s="1"/>
  <c r="J28" i="74"/>
  <c r="H8" i="71" s="1"/>
  <c r="P25" i="74"/>
  <c r="O7" i="74"/>
  <c r="P7" i="74" s="1"/>
  <c r="I28" i="74"/>
  <c r="C8" i="71" s="1"/>
  <c r="CA25" i="73"/>
  <c r="P17" i="74"/>
  <c r="P26" i="74"/>
  <c r="CA28" i="73"/>
  <c r="O13" i="74"/>
  <c r="CA15" i="73"/>
  <c r="O20" i="74"/>
  <c r="P20" i="74" s="1"/>
  <c r="CA22" i="73"/>
  <c r="BY29" i="73"/>
  <c r="AF47" i="56"/>
  <c r="BZ29" i="73" s="1"/>
  <c r="P16" i="74"/>
  <c r="P24" i="74"/>
  <c r="CA21" i="73"/>
  <c r="CA19" i="73"/>
  <c r="O11" i="74"/>
  <c r="P11" i="74" s="1"/>
  <c r="CA13" i="73"/>
  <c r="CA6" i="73"/>
  <c r="O4" i="74"/>
  <c r="P13" i="74"/>
  <c r="N4" i="74"/>
  <c r="O12" i="74"/>
  <c r="P12" i="74" s="1"/>
  <c r="CA14" i="73"/>
  <c r="CA29" i="73" l="1"/>
  <c r="P4" i="74"/>
  <c r="O27" i="74"/>
  <c r="M27" i="74"/>
  <c r="N27" i="74" l="1"/>
  <c r="M28" i="74"/>
  <c r="W8" i="71" s="1"/>
  <c r="AF8" i="71" s="1"/>
  <c r="P27" i="74" l="1"/>
  <c r="N28" i="74"/>
  <c r="P28" i="74" s="1"/>
</calcChain>
</file>

<file path=xl/sharedStrings.xml><?xml version="1.0" encoding="utf-8"?>
<sst xmlns="http://schemas.openxmlformats.org/spreadsheetml/2006/main" count="5085" uniqueCount="623">
  <si>
    <t>学校名</t>
    <rPh sb="0" eb="2">
      <t>ガッコウ</t>
    </rPh>
    <rPh sb="2" eb="3">
      <t>メイ</t>
    </rPh>
    <phoneticPr fontId="5"/>
  </si>
  <si>
    <t>円</t>
    <rPh sb="0" eb="1">
      <t>エン</t>
    </rPh>
    <phoneticPr fontId="5"/>
  </si>
  <si>
    <t>学年</t>
    <rPh sb="0" eb="2">
      <t>ガクネン</t>
    </rPh>
    <phoneticPr fontId="5"/>
  </si>
  <si>
    <t>人数</t>
    <rPh sb="0" eb="2">
      <t>ニンズウ</t>
    </rPh>
    <phoneticPr fontId="5"/>
  </si>
  <si>
    <t>人</t>
    <rPh sb="0" eb="1">
      <t>ニン</t>
    </rPh>
    <phoneticPr fontId="5"/>
  </si>
  <si>
    <t>時間</t>
    <rPh sb="0" eb="2">
      <t>ジカン</t>
    </rPh>
    <phoneticPr fontId="5"/>
  </si>
  <si>
    <t>担当教員</t>
    <rPh sb="0" eb="2">
      <t>タントウ</t>
    </rPh>
    <rPh sb="2" eb="4">
      <t>キョウイン</t>
    </rPh>
    <phoneticPr fontId="5"/>
  </si>
  <si>
    <t>授業時間
（教科）</t>
    <rPh sb="0" eb="2">
      <t>ジュギョウ</t>
    </rPh>
    <rPh sb="2" eb="4">
      <t>ジカン</t>
    </rPh>
    <rPh sb="6" eb="8">
      <t>キョウカ</t>
    </rPh>
    <phoneticPr fontId="5"/>
  </si>
  <si>
    <t>メニュー</t>
    <phoneticPr fontId="5"/>
  </si>
  <si>
    <t>森林整備</t>
    <rPh sb="0" eb="2">
      <t>シンリン</t>
    </rPh>
    <rPh sb="2" eb="4">
      <t>セイビ</t>
    </rPh>
    <phoneticPr fontId="5"/>
  </si>
  <si>
    <t>住　所</t>
    <rPh sb="0" eb="1">
      <t>スミ</t>
    </rPh>
    <rPh sb="2" eb="3">
      <t>トコロ</t>
    </rPh>
    <phoneticPr fontId="5"/>
  </si>
  <si>
    <t>レ</t>
    <phoneticPr fontId="5"/>
  </si>
  <si>
    <t>講師</t>
    <rPh sb="0" eb="2">
      <t>コウシ</t>
    </rPh>
    <phoneticPr fontId="5"/>
  </si>
  <si>
    <t>軍手</t>
    <rPh sb="0" eb="2">
      <t>グンテ</t>
    </rPh>
    <phoneticPr fontId="5"/>
  </si>
  <si>
    <t>名</t>
    <rPh sb="0" eb="1">
      <t>メイ</t>
    </rPh>
    <phoneticPr fontId="5"/>
  </si>
  <si>
    <t>×</t>
    <phoneticPr fontId="5"/>
  </si>
  <si>
    <t>＝</t>
    <phoneticPr fontId="5"/>
  </si>
  <si>
    <t>旅費</t>
    <rPh sb="0" eb="2">
      <t>リョヒ</t>
    </rPh>
    <phoneticPr fontId="5"/>
  </si>
  <si>
    <t>ｋｍ</t>
    <phoneticPr fontId="5"/>
  </si>
  <si>
    <t>個</t>
    <rPh sb="0" eb="1">
      <t>コ</t>
    </rPh>
    <phoneticPr fontId="5"/>
  </si>
  <si>
    <t>下刈り</t>
    <rPh sb="0" eb="2">
      <t>シタガ</t>
    </rPh>
    <phoneticPr fontId="5"/>
  </si>
  <si>
    <t>枝打ち</t>
    <rPh sb="0" eb="2">
      <t>エダウ</t>
    </rPh>
    <phoneticPr fontId="5"/>
  </si>
  <si>
    <t>除・間伐</t>
    <rPh sb="0" eb="1">
      <t>ジョ</t>
    </rPh>
    <rPh sb="2" eb="3">
      <t>アイダ</t>
    </rPh>
    <rPh sb="3" eb="4">
      <t>バツ</t>
    </rPh>
    <phoneticPr fontId="5"/>
  </si>
  <si>
    <t>事業費計</t>
    <rPh sb="0" eb="2">
      <t>ジギョウ</t>
    </rPh>
    <rPh sb="2" eb="3">
      <t>ヒ</t>
    </rPh>
    <rPh sb="3" eb="4">
      <t>ケイ</t>
    </rPh>
    <phoneticPr fontId="5"/>
  </si>
  <si>
    <t>散策道の整備</t>
    <rPh sb="0" eb="2">
      <t>サンサク</t>
    </rPh>
    <rPh sb="2" eb="3">
      <t>ミチ</t>
    </rPh>
    <rPh sb="4" eb="6">
      <t>セイビ</t>
    </rPh>
    <phoneticPr fontId="5"/>
  </si>
  <si>
    <t>番号</t>
    <rPh sb="0" eb="2">
      <t>バンゴウ</t>
    </rPh>
    <phoneticPr fontId="5"/>
  </si>
  <si>
    <t>材料費</t>
    <rPh sb="0" eb="3">
      <t>ザイリョウヒ</t>
    </rPh>
    <phoneticPr fontId="5"/>
  </si>
  <si>
    <t>木槌</t>
    <rPh sb="0" eb="2">
      <t>キヅチ</t>
    </rPh>
    <phoneticPr fontId="5"/>
  </si>
  <si>
    <t>枚</t>
    <rPh sb="0" eb="1">
      <t>マイ</t>
    </rPh>
    <phoneticPr fontId="5"/>
  </si>
  <si>
    <t>木のカスタネットづくり</t>
    <rPh sb="0" eb="1">
      <t>キ</t>
    </rPh>
    <phoneticPr fontId="5"/>
  </si>
  <si>
    <t>木のアクセサリーづくり</t>
    <rPh sb="0" eb="1">
      <t>キ</t>
    </rPh>
    <phoneticPr fontId="5"/>
  </si>
  <si>
    <t>台</t>
    <rPh sb="0" eb="1">
      <t>ダイ</t>
    </rPh>
    <phoneticPr fontId="5"/>
  </si>
  <si>
    <t>円／台</t>
    <rPh sb="0" eb="1">
      <t>エン</t>
    </rPh>
    <rPh sb="2" eb="3">
      <t>ダイ</t>
    </rPh>
    <phoneticPr fontId="5"/>
  </si>
  <si>
    <t>消耗品（品名）</t>
    <rPh sb="0" eb="2">
      <t>ショウモウ</t>
    </rPh>
    <rPh sb="2" eb="3">
      <t>ヒン</t>
    </rPh>
    <rPh sb="4" eb="6">
      <t>ヒンメイ</t>
    </rPh>
    <phoneticPr fontId="5"/>
  </si>
  <si>
    <t>数量</t>
    <rPh sb="0" eb="2">
      <t>スウリョウ</t>
    </rPh>
    <phoneticPr fontId="5"/>
  </si>
  <si>
    <t>単価</t>
    <rPh sb="0" eb="2">
      <t>タンカ</t>
    </rPh>
    <phoneticPr fontId="5"/>
  </si>
  <si>
    <t>金額</t>
    <rPh sb="0" eb="2">
      <t>キンガク</t>
    </rPh>
    <phoneticPr fontId="5"/>
  </si>
  <si>
    <t>連絡先</t>
    <rPh sb="0" eb="3">
      <t>レンラクサキ</t>
    </rPh>
    <phoneticPr fontId="5"/>
  </si>
  <si>
    <t>植栽</t>
    <rPh sb="0" eb="2">
      <t>ショクサイ</t>
    </rPh>
    <phoneticPr fontId="5"/>
  </si>
  <si>
    <t>苗木の育成</t>
    <rPh sb="0" eb="2">
      <t>ナエギ</t>
    </rPh>
    <rPh sb="3" eb="5">
      <t>イクセイ</t>
    </rPh>
    <phoneticPr fontId="5"/>
  </si>
  <si>
    <t>事前打合せ</t>
    <rPh sb="0" eb="2">
      <t>ジゼン</t>
    </rPh>
    <rPh sb="2" eb="4">
      <t>ウチアワ</t>
    </rPh>
    <phoneticPr fontId="5"/>
  </si>
  <si>
    <t>実施</t>
    <rPh sb="0" eb="2">
      <t>ジッシ</t>
    </rPh>
    <phoneticPr fontId="5"/>
  </si>
  <si>
    <r>
      <rPr>
        <sz val="10"/>
        <color indexed="8"/>
        <rFont val="ＭＳ 明朝"/>
        <family val="1"/>
        <charset val="128"/>
      </rPr>
      <t>移植ごて</t>
    </r>
    <r>
      <rPr>
        <sz val="11"/>
        <color indexed="8"/>
        <rFont val="ＭＳ 明朝"/>
        <family val="1"/>
        <charset val="128"/>
      </rPr>
      <t xml:space="preserve">
</t>
    </r>
    <r>
      <rPr>
        <sz val="6"/>
        <color indexed="8"/>
        <rFont val="ＭＳ 明朝"/>
        <family val="1"/>
        <charset val="128"/>
      </rPr>
      <t>（スコップ）</t>
    </r>
    <rPh sb="0" eb="2">
      <t>イショク</t>
    </rPh>
    <phoneticPr fontId="5"/>
  </si>
  <si>
    <t>名</t>
    <phoneticPr fontId="5"/>
  </si>
  <si>
    <t>提案書（学校提案）</t>
    <rPh sb="0" eb="3">
      <t>テイアンショ</t>
    </rPh>
    <rPh sb="4" eb="6">
      <t>ガッコウ</t>
    </rPh>
    <rPh sb="6" eb="8">
      <t>テイアン</t>
    </rPh>
    <phoneticPr fontId="5"/>
  </si>
  <si>
    <t>＜経費内訳＞</t>
    <rPh sb="1" eb="3">
      <t>ケイヒ</t>
    </rPh>
    <rPh sb="3" eb="5">
      <t>ウチワケ</t>
    </rPh>
    <phoneticPr fontId="5"/>
  </si>
  <si>
    <t>＜実施内容＞</t>
    <rPh sb="1" eb="3">
      <t>ジッシ</t>
    </rPh>
    <rPh sb="3" eb="5">
      <t>ナイヨウ</t>
    </rPh>
    <phoneticPr fontId="5"/>
  </si>
  <si>
    <t>報償費</t>
    <rPh sb="0" eb="3">
      <t>ホウショウヒ</t>
    </rPh>
    <phoneticPr fontId="2"/>
  </si>
  <si>
    <t>費用弁償</t>
    <rPh sb="0" eb="2">
      <t>ヒヨウ</t>
    </rPh>
    <rPh sb="2" eb="4">
      <t>ベンショウ</t>
    </rPh>
    <phoneticPr fontId="2"/>
  </si>
  <si>
    <t>消耗品費</t>
    <rPh sb="0" eb="2">
      <t>ショウモウ</t>
    </rPh>
    <rPh sb="2" eb="3">
      <t>ヒン</t>
    </rPh>
    <rPh sb="3" eb="4">
      <t>ヒ</t>
    </rPh>
    <phoneticPr fontId="2"/>
  </si>
  <si>
    <t>軍手</t>
    <rPh sb="0" eb="2">
      <t>グンテ</t>
    </rPh>
    <phoneticPr fontId="2"/>
  </si>
  <si>
    <t>移植ごて</t>
    <rPh sb="0" eb="2">
      <t>イショク</t>
    </rPh>
    <phoneticPr fontId="2"/>
  </si>
  <si>
    <t>植栽（苗木の育成含む）</t>
    <rPh sb="0" eb="2">
      <t>ショクサイ</t>
    </rPh>
    <rPh sb="3" eb="5">
      <t>ナエギ</t>
    </rPh>
    <rPh sb="6" eb="8">
      <t>イクセイ</t>
    </rPh>
    <rPh sb="8" eb="9">
      <t>フク</t>
    </rPh>
    <phoneticPr fontId="2"/>
  </si>
  <si>
    <r>
      <t>保育</t>
    </r>
    <r>
      <rPr>
        <sz val="10"/>
        <color indexed="8"/>
        <rFont val="ＭＳ 明朝"/>
        <family val="1"/>
        <charset val="128"/>
      </rPr>
      <t>（下刈り、雪おこし、枝打ち、除・間伐）</t>
    </r>
    <rPh sb="0" eb="2">
      <t>ホイク</t>
    </rPh>
    <rPh sb="3" eb="5">
      <t>シタガ</t>
    </rPh>
    <rPh sb="7" eb="8">
      <t>ユキ</t>
    </rPh>
    <rPh sb="12" eb="14">
      <t>エダウ</t>
    </rPh>
    <rPh sb="16" eb="17">
      <t>ジョ</t>
    </rPh>
    <rPh sb="18" eb="19">
      <t>アイダ</t>
    </rPh>
    <rPh sb="19" eb="20">
      <t>バツ</t>
    </rPh>
    <phoneticPr fontId="2"/>
  </si>
  <si>
    <t>散策道の整備</t>
    <rPh sb="0" eb="2">
      <t>サンサク</t>
    </rPh>
    <rPh sb="2" eb="3">
      <t>ミチ</t>
    </rPh>
    <rPh sb="4" eb="6">
      <t>セイビ</t>
    </rPh>
    <phoneticPr fontId="2"/>
  </si>
  <si>
    <t>キノコ原木</t>
    <rPh sb="3" eb="4">
      <t>ハラ</t>
    </rPh>
    <rPh sb="4" eb="5">
      <t>キ</t>
    </rPh>
    <phoneticPr fontId="2"/>
  </si>
  <si>
    <t>種菌</t>
    <rPh sb="0" eb="1">
      <t>タネ</t>
    </rPh>
    <rPh sb="1" eb="2">
      <t>キン</t>
    </rPh>
    <phoneticPr fontId="2"/>
  </si>
  <si>
    <t>紙漉き</t>
    <rPh sb="0" eb="1">
      <t>カミ</t>
    </rPh>
    <rPh sb="1" eb="2">
      <t>ス</t>
    </rPh>
    <phoneticPr fontId="2"/>
  </si>
  <si>
    <t>●</t>
    <phoneticPr fontId="2"/>
  </si>
  <si>
    <t>-</t>
    <phoneticPr fontId="2"/>
  </si>
  <si>
    <t>薪づくり</t>
    <rPh sb="0" eb="1">
      <t>マキ</t>
    </rPh>
    <phoneticPr fontId="2"/>
  </si>
  <si>
    <t>プログラム材料費</t>
    <rPh sb="5" eb="6">
      <t>ザイ</t>
    </rPh>
    <rPh sb="6" eb="7">
      <t>リョウ</t>
    </rPh>
    <rPh sb="7" eb="8">
      <t>ヒ</t>
    </rPh>
    <phoneticPr fontId="2"/>
  </si>
  <si>
    <t>木で「つくる」プログラム　　　　</t>
    <rPh sb="0" eb="1">
      <t>キ</t>
    </rPh>
    <phoneticPr fontId="2"/>
  </si>
  <si>
    <t>④水育</t>
    <rPh sb="1" eb="2">
      <t>ミズ</t>
    </rPh>
    <rPh sb="2" eb="3">
      <t>イク</t>
    </rPh>
    <phoneticPr fontId="2"/>
  </si>
  <si>
    <t>トレイ</t>
    <phoneticPr fontId="2"/>
  </si>
  <si>
    <t>水生生物調査</t>
    <rPh sb="0" eb="2">
      <t>スイセイ</t>
    </rPh>
    <rPh sb="2" eb="4">
      <t>セイブツ</t>
    </rPh>
    <rPh sb="4" eb="6">
      <t>チョウサ</t>
    </rPh>
    <phoneticPr fontId="2"/>
  </si>
  <si>
    <t>水質調査</t>
    <rPh sb="0" eb="2">
      <t>スイシツ</t>
    </rPh>
    <rPh sb="2" eb="4">
      <t>チョウサ</t>
    </rPh>
    <phoneticPr fontId="2"/>
  </si>
  <si>
    <t>●</t>
  </si>
  <si>
    <t>⑤現地調査</t>
    <rPh sb="1" eb="3">
      <t>ゲンチ</t>
    </rPh>
    <rPh sb="3" eb="5">
      <t>チョウサ</t>
    </rPh>
    <phoneticPr fontId="2"/>
  </si>
  <si>
    <t>樹木図鑑</t>
    <rPh sb="0" eb="2">
      <t>ジュモク</t>
    </rPh>
    <rPh sb="2" eb="4">
      <t>ズカン</t>
    </rPh>
    <phoneticPr fontId="2"/>
  </si>
  <si>
    <t>木材生産・加工</t>
    <rPh sb="0" eb="2">
      <t>モクザイ</t>
    </rPh>
    <rPh sb="2" eb="4">
      <t>セイサン</t>
    </rPh>
    <rPh sb="5" eb="7">
      <t>カコウ</t>
    </rPh>
    <phoneticPr fontId="2"/>
  </si>
  <si>
    <t>森林調査、自然観察</t>
    <rPh sb="0" eb="2">
      <t>シンリン</t>
    </rPh>
    <rPh sb="2" eb="4">
      <t>チョウサ</t>
    </rPh>
    <rPh sb="5" eb="7">
      <t>シゼン</t>
    </rPh>
    <rPh sb="7" eb="9">
      <t>カンサツ</t>
    </rPh>
    <phoneticPr fontId="2"/>
  </si>
  <si>
    <t>⑥講義・実験</t>
    <rPh sb="1" eb="3">
      <t>コウギ</t>
    </rPh>
    <rPh sb="4" eb="6">
      <t>ジッケン</t>
    </rPh>
    <phoneticPr fontId="2"/>
  </si>
  <si>
    <t>森林整備</t>
    <rPh sb="0" eb="2">
      <t>シンリン</t>
    </rPh>
    <rPh sb="2" eb="4">
      <t>セイビ</t>
    </rPh>
    <phoneticPr fontId="2"/>
  </si>
  <si>
    <t>森林環境教育</t>
    <rPh sb="0" eb="2">
      <t>シンリン</t>
    </rPh>
    <rPh sb="2" eb="4">
      <t>カンキョウ</t>
    </rPh>
    <rPh sb="4" eb="6">
      <t>キョウイク</t>
    </rPh>
    <phoneticPr fontId="2"/>
  </si>
  <si>
    <t>機能・役割</t>
    <rPh sb="0" eb="2">
      <t>キノウ</t>
    </rPh>
    <rPh sb="3" eb="5">
      <t>ヤクワリ</t>
    </rPh>
    <phoneticPr fontId="2"/>
  </si>
  <si>
    <t>－</t>
    <phoneticPr fontId="2"/>
  </si>
  <si>
    <t>実施時期</t>
    <rPh sb="0" eb="2">
      <t>ジッシ</t>
    </rPh>
    <rPh sb="2" eb="4">
      <t>ジキ</t>
    </rPh>
    <phoneticPr fontId="5"/>
  </si>
  <si>
    <t>報償費</t>
    <rPh sb="0" eb="3">
      <t>ホウショウヒ</t>
    </rPh>
    <phoneticPr fontId="5"/>
  </si>
  <si>
    <t>消耗品費</t>
    <rPh sb="0" eb="2">
      <t>ショウモウ</t>
    </rPh>
    <rPh sb="2" eb="3">
      <t>ヒン</t>
    </rPh>
    <rPh sb="3" eb="4">
      <t>ヒ</t>
    </rPh>
    <phoneticPr fontId="5"/>
  </si>
  <si>
    <t>合計</t>
    <rPh sb="0" eb="2">
      <t>ゴウケイ</t>
    </rPh>
    <phoneticPr fontId="5"/>
  </si>
  <si>
    <t>月</t>
    <rPh sb="0" eb="1">
      <t>ガツ</t>
    </rPh>
    <phoneticPr fontId="5"/>
  </si>
  <si>
    <t>(公共交通)</t>
    <phoneticPr fontId="5"/>
  </si>
  <si>
    <t>(自家用車)</t>
    <rPh sb="1" eb="5">
      <t>ジカヨウシャ</t>
    </rPh>
    <phoneticPr fontId="5"/>
  </si>
  <si>
    <t>※自家用車旅費単価　37円／kmとする</t>
    <rPh sb="1" eb="5">
      <t>ジカヨウシャ</t>
    </rPh>
    <rPh sb="5" eb="7">
      <t>リョヒ</t>
    </rPh>
    <rPh sb="7" eb="9">
      <t>タンカ</t>
    </rPh>
    <rPh sb="12" eb="13">
      <t>エン</t>
    </rPh>
    <phoneticPr fontId="5"/>
  </si>
  <si>
    <t>※講師単価　2,800円／時間を上限とする</t>
    <rPh sb="1" eb="3">
      <t>コウシ</t>
    </rPh>
    <rPh sb="3" eb="5">
      <t>タンカ</t>
    </rPh>
    <rPh sb="11" eb="12">
      <t>エン</t>
    </rPh>
    <rPh sb="13" eb="15">
      <t>ジカン</t>
    </rPh>
    <rPh sb="16" eb="18">
      <t>ジョウゲン</t>
    </rPh>
    <phoneticPr fontId="5"/>
  </si>
  <si>
    <t>e-mail</t>
    <phoneticPr fontId="5"/>
  </si>
  <si>
    <t>連絡先担当者</t>
    <rPh sb="0" eb="3">
      <t>レンラクサキ</t>
    </rPh>
    <rPh sb="3" eb="6">
      <t>タントウシャ</t>
    </rPh>
    <phoneticPr fontId="5"/>
  </si>
  <si>
    <t>〇〇　〇〇</t>
    <phoneticPr fontId="5"/>
  </si>
  <si>
    <t>ぎふ木育30年ビジョンに示すステップ</t>
    <rPh sb="2" eb="3">
      <t>モク</t>
    </rPh>
    <rPh sb="3" eb="4">
      <t>イク</t>
    </rPh>
    <rPh sb="6" eb="7">
      <t>ネン</t>
    </rPh>
    <rPh sb="12" eb="13">
      <t>シメ</t>
    </rPh>
    <phoneticPr fontId="5"/>
  </si>
  <si>
    <t>ねらい</t>
    <phoneticPr fontId="5"/>
  </si>
  <si>
    <t>事　　　業　　　費</t>
    <rPh sb="0" eb="1">
      <t>コト</t>
    </rPh>
    <rPh sb="4" eb="5">
      <t>ギョウ</t>
    </rPh>
    <rPh sb="8" eb="9">
      <t>ヒ</t>
    </rPh>
    <phoneticPr fontId="5"/>
  </si>
  <si>
    <t>講師補助</t>
    <rPh sb="0" eb="2">
      <t>コウシ</t>
    </rPh>
    <rPh sb="2" eb="4">
      <t>ホジョ</t>
    </rPh>
    <phoneticPr fontId="5"/>
  </si>
  <si>
    <t>※講師補助単価　1,000円／時間を上限とし、打ち合わせは含まない</t>
    <rPh sb="1" eb="3">
      <t>コウシ</t>
    </rPh>
    <rPh sb="3" eb="5">
      <t>ホジョ</t>
    </rPh>
    <rPh sb="5" eb="7">
      <t>タンカ</t>
    </rPh>
    <rPh sb="13" eb="14">
      <t>エン</t>
    </rPh>
    <rPh sb="15" eb="17">
      <t>ジカン</t>
    </rPh>
    <rPh sb="18" eb="20">
      <t>ジョウゲン</t>
    </rPh>
    <rPh sb="23" eb="24">
      <t>ウ</t>
    </rPh>
    <rPh sb="25" eb="26">
      <t>ア</t>
    </rPh>
    <rPh sb="29" eb="30">
      <t>フク</t>
    </rPh>
    <phoneticPr fontId="5"/>
  </si>
  <si>
    <t>名　前</t>
    <rPh sb="0" eb="1">
      <t>ナ</t>
    </rPh>
    <rPh sb="2" eb="3">
      <t>マエ</t>
    </rPh>
    <phoneticPr fontId="5"/>
  </si>
  <si>
    <t>プランター</t>
    <phoneticPr fontId="5"/>
  </si>
  <si>
    <t>その他</t>
    <rPh sb="2" eb="3">
      <t>ホカ</t>
    </rPh>
    <phoneticPr fontId="5"/>
  </si>
  <si>
    <t>事　業　費　計</t>
    <rPh sb="0" eb="1">
      <t>コト</t>
    </rPh>
    <rPh sb="2" eb="3">
      <t>ギョウ</t>
    </rPh>
    <rPh sb="4" eb="5">
      <t>ヒ</t>
    </rPh>
    <rPh sb="6" eb="7">
      <t>ケイ</t>
    </rPh>
    <phoneticPr fontId="5"/>
  </si>
  <si>
    <t>プランター</t>
    <phoneticPr fontId="2"/>
  </si>
  <si>
    <r>
      <t xml:space="preserve">補助金
</t>
    </r>
    <r>
      <rPr>
        <sz val="8"/>
        <color indexed="8"/>
        <rFont val="ＭＳ 明朝"/>
        <family val="1"/>
        <charset val="128"/>
      </rPr>
      <t>(学校提案)</t>
    </r>
    <rPh sb="0" eb="3">
      <t>ホジョキン</t>
    </rPh>
    <rPh sb="5" eb="7">
      <t>ガッコウ</t>
    </rPh>
    <rPh sb="7" eb="9">
      <t>テイアン</t>
    </rPh>
    <phoneticPr fontId="5"/>
  </si>
  <si>
    <t>円／個</t>
    <phoneticPr fontId="5"/>
  </si>
  <si>
    <t>円／個</t>
    <phoneticPr fontId="5"/>
  </si>
  <si>
    <t>円／個</t>
    <phoneticPr fontId="5"/>
  </si>
  <si>
    <t>紙漉き</t>
    <rPh sb="0" eb="1">
      <t>カミ</t>
    </rPh>
    <rPh sb="1" eb="2">
      <t>ス</t>
    </rPh>
    <phoneticPr fontId="5"/>
  </si>
  <si>
    <t>薪づくり</t>
    <rPh sb="0" eb="1">
      <t>マキ</t>
    </rPh>
    <phoneticPr fontId="5"/>
  </si>
  <si>
    <t>炭焼き</t>
    <rPh sb="0" eb="2">
      <t>スミヤ</t>
    </rPh>
    <phoneticPr fontId="5"/>
  </si>
  <si>
    <t>種菌</t>
    <rPh sb="0" eb="1">
      <t>シュ</t>
    </rPh>
    <rPh sb="1" eb="2">
      <t>キン</t>
    </rPh>
    <phoneticPr fontId="5"/>
  </si>
  <si>
    <t>本</t>
    <rPh sb="0" eb="1">
      <t>ホン</t>
    </rPh>
    <phoneticPr fontId="5"/>
  </si>
  <si>
    <t>円／本</t>
    <rPh sb="2" eb="3">
      <t>ホン</t>
    </rPh>
    <phoneticPr fontId="5"/>
  </si>
  <si>
    <t>水育（内訳）</t>
    <rPh sb="0" eb="1">
      <t>ミズ</t>
    </rPh>
    <rPh sb="1" eb="2">
      <t>イク</t>
    </rPh>
    <rPh sb="3" eb="5">
      <t>ウチワケ</t>
    </rPh>
    <phoneticPr fontId="5"/>
  </si>
  <si>
    <t>＜実施内容＞</t>
    <rPh sb="1" eb="3">
      <t>ジッシ</t>
    </rPh>
    <rPh sb="3" eb="5">
      <t>ナイヨウ</t>
    </rPh>
    <phoneticPr fontId="10"/>
  </si>
  <si>
    <t>水生生物調査</t>
    <rPh sb="0" eb="2">
      <t>スイセイ</t>
    </rPh>
    <rPh sb="2" eb="4">
      <t>セイブツ</t>
    </rPh>
    <rPh sb="4" eb="6">
      <t>チョウサ</t>
    </rPh>
    <phoneticPr fontId="5"/>
  </si>
  <si>
    <t>水質調査</t>
    <rPh sb="0" eb="2">
      <t>スイシツ</t>
    </rPh>
    <rPh sb="2" eb="4">
      <t>チョウサ</t>
    </rPh>
    <phoneticPr fontId="5"/>
  </si>
  <si>
    <t>現地調査（内訳）</t>
    <rPh sb="0" eb="2">
      <t>ゲンチ</t>
    </rPh>
    <rPh sb="2" eb="4">
      <t>チョウサ</t>
    </rPh>
    <rPh sb="5" eb="7">
      <t>ウチワケ</t>
    </rPh>
    <phoneticPr fontId="5"/>
  </si>
  <si>
    <t>木材生産・加工</t>
    <rPh sb="0" eb="2">
      <t>モクザイ</t>
    </rPh>
    <rPh sb="2" eb="4">
      <t>セイサン</t>
    </rPh>
    <rPh sb="5" eb="7">
      <t>カコウ</t>
    </rPh>
    <phoneticPr fontId="5"/>
  </si>
  <si>
    <t>樹木図鑑</t>
    <rPh sb="0" eb="2">
      <t>ジュモク</t>
    </rPh>
    <rPh sb="2" eb="4">
      <t>ズカン</t>
    </rPh>
    <phoneticPr fontId="10"/>
  </si>
  <si>
    <t>冊</t>
    <rPh sb="0" eb="1">
      <t>サツ</t>
    </rPh>
    <phoneticPr fontId="5"/>
  </si>
  <si>
    <t>円／冊</t>
    <rPh sb="2" eb="3">
      <t>サツ</t>
    </rPh>
    <phoneticPr fontId="5"/>
  </si>
  <si>
    <t>講義・実験（内訳）</t>
    <rPh sb="0" eb="2">
      <t>コウギ</t>
    </rPh>
    <rPh sb="3" eb="5">
      <t>ジッケン</t>
    </rPh>
    <rPh sb="6" eb="8">
      <t>ウチワケ</t>
    </rPh>
    <phoneticPr fontId="5"/>
  </si>
  <si>
    <t>森林環境教育</t>
    <rPh sb="0" eb="2">
      <t>シンリン</t>
    </rPh>
    <rPh sb="2" eb="4">
      <t>カンキョウ</t>
    </rPh>
    <rPh sb="4" eb="6">
      <t>キョウイク</t>
    </rPh>
    <phoneticPr fontId="5"/>
  </si>
  <si>
    <t>①〇〇、②□□、③△△</t>
    <phoneticPr fontId="5"/>
  </si>
  <si>
    <t>基　本　情　報</t>
    <rPh sb="0" eb="1">
      <t>モト</t>
    </rPh>
    <rPh sb="2" eb="3">
      <t>ホン</t>
    </rPh>
    <rPh sb="4" eb="5">
      <t>ジョウ</t>
    </rPh>
    <rPh sb="6" eb="7">
      <t>ホウ</t>
    </rPh>
    <phoneticPr fontId="5"/>
  </si>
  <si>
    <t>　　　－　　　－　　　　</t>
    <phoneticPr fontId="5"/>
  </si>
  <si>
    <t>例　　示</t>
    <rPh sb="0" eb="1">
      <t>レイ</t>
    </rPh>
    <rPh sb="3" eb="4">
      <t>シメス</t>
    </rPh>
    <phoneticPr fontId="5"/>
  </si>
  <si>
    <t>総合学習</t>
    <rPh sb="0" eb="2">
      <t>ソウゴウ</t>
    </rPh>
    <rPh sb="2" eb="4">
      <t>ガクシュウ</t>
    </rPh>
    <phoneticPr fontId="5"/>
  </si>
  <si>
    <t>授業</t>
    <rPh sb="0" eb="2">
      <t>ジュギョウ</t>
    </rPh>
    <phoneticPr fontId="5"/>
  </si>
  <si>
    <t>双組</t>
    <rPh sb="0" eb="1">
      <t>ソウ</t>
    </rPh>
    <rPh sb="1" eb="2">
      <t>クミ</t>
    </rPh>
    <phoneticPr fontId="5"/>
  </si>
  <si>
    <t>円／双組</t>
    <phoneticPr fontId="5"/>
  </si>
  <si>
    <t>円／双組</t>
    <phoneticPr fontId="5"/>
  </si>
  <si>
    <t>※バス借上げが必要な場合は、「学校提案」で申し込みください</t>
    <rPh sb="3" eb="5">
      <t>カリア</t>
    </rPh>
    <rPh sb="7" eb="9">
      <t>ヒツヨウ</t>
    </rPh>
    <rPh sb="10" eb="12">
      <t>バアイ</t>
    </rPh>
    <rPh sb="15" eb="17">
      <t>ガッコウ</t>
    </rPh>
    <rPh sb="17" eb="19">
      <t>テイアン</t>
    </rPh>
    <rPh sb="21" eb="22">
      <t>モウ</t>
    </rPh>
    <rPh sb="23" eb="24">
      <t>コ</t>
    </rPh>
    <phoneticPr fontId="10"/>
  </si>
  <si>
    <t>例示</t>
    <rPh sb="0" eb="2">
      <t>レイジ</t>
    </rPh>
    <phoneticPr fontId="12"/>
  </si>
  <si>
    <t>年</t>
    <rPh sb="0" eb="1">
      <t>ネン</t>
    </rPh>
    <phoneticPr fontId="5"/>
  </si>
  <si>
    <t>日</t>
    <rPh sb="0" eb="1">
      <t>ニチ</t>
    </rPh>
    <phoneticPr fontId="5"/>
  </si>
  <si>
    <t>森林整備から木材に加工され、利用されるまで一連の流れを知ることにより、森林を身近に感じ、森林の手入れの必要性や木材の利用方法を学ぶ</t>
    <rPh sb="0" eb="2">
      <t>シンリン</t>
    </rPh>
    <rPh sb="2" eb="4">
      <t>セイビ</t>
    </rPh>
    <rPh sb="6" eb="8">
      <t>モクザイ</t>
    </rPh>
    <rPh sb="9" eb="11">
      <t>カコウ</t>
    </rPh>
    <rPh sb="14" eb="16">
      <t>リヨウ</t>
    </rPh>
    <rPh sb="21" eb="23">
      <t>イチレン</t>
    </rPh>
    <rPh sb="24" eb="25">
      <t>ナガ</t>
    </rPh>
    <rPh sb="27" eb="28">
      <t>シ</t>
    </rPh>
    <rPh sb="35" eb="37">
      <t>シンリン</t>
    </rPh>
    <rPh sb="38" eb="40">
      <t>ミジカ</t>
    </rPh>
    <rPh sb="41" eb="42">
      <t>カン</t>
    </rPh>
    <rPh sb="44" eb="46">
      <t>シンリン</t>
    </rPh>
    <rPh sb="47" eb="49">
      <t>テイ</t>
    </rPh>
    <rPh sb="51" eb="54">
      <t>ヒツヨウセイ</t>
    </rPh>
    <rPh sb="55" eb="57">
      <t>モクザイ</t>
    </rPh>
    <rPh sb="58" eb="60">
      <t>リヨウ</t>
    </rPh>
    <rPh sb="60" eb="62">
      <t>ホウホウ</t>
    </rPh>
    <rPh sb="63" eb="64">
      <t>マナ</t>
    </rPh>
    <phoneticPr fontId="5"/>
  </si>
  <si>
    <t>年生</t>
    <rPh sb="0" eb="1">
      <t>ネン</t>
    </rPh>
    <rPh sb="1" eb="2">
      <t>セイ</t>
    </rPh>
    <phoneticPr fontId="5"/>
  </si>
  <si>
    <t>様式２</t>
    <rPh sb="0" eb="2">
      <t>ヨウシキ</t>
    </rPh>
    <phoneticPr fontId="5"/>
  </si>
  <si>
    <t>様式３</t>
    <rPh sb="0" eb="2">
      <t>ヨウシキ</t>
    </rPh>
    <phoneticPr fontId="5"/>
  </si>
  <si>
    <t>様式４</t>
    <rPh sb="0" eb="2">
      <t>ヨウシキ</t>
    </rPh>
    <phoneticPr fontId="8"/>
  </si>
  <si>
    <t>様式５</t>
    <rPh sb="0" eb="2">
      <t>ヨウシキ</t>
    </rPh>
    <phoneticPr fontId="10"/>
  </si>
  <si>
    <t>様式６</t>
    <rPh sb="0" eb="2">
      <t>ヨウシキ</t>
    </rPh>
    <phoneticPr fontId="10"/>
  </si>
  <si>
    <t>様式７</t>
    <rPh sb="0" eb="2">
      <t>ヨウシキ</t>
    </rPh>
    <phoneticPr fontId="10"/>
  </si>
  <si>
    <t>提案書（学校提案）　記載例</t>
    <rPh sb="0" eb="3">
      <t>テイアンショ</t>
    </rPh>
    <rPh sb="4" eb="6">
      <t>ガッコウ</t>
    </rPh>
    <rPh sb="6" eb="8">
      <t>テイアン</t>
    </rPh>
    <rPh sb="10" eb="12">
      <t>キサイ</t>
    </rPh>
    <rPh sb="12" eb="13">
      <t>レイ</t>
    </rPh>
    <phoneticPr fontId="5"/>
  </si>
  <si>
    <r>
      <t xml:space="preserve">森林整備 </t>
    </r>
    <r>
      <rPr>
        <sz val="11"/>
        <color indexed="8"/>
        <rFont val="ＭＳ ゴシック"/>
        <family val="3"/>
        <charset val="128"/>
      </rPr>
      <t>様式2</t>
    </r>
    <r>
      <rPr>
        <sz val="11"/>
        <color indexed="8"/>
        <rFont val="ＭＳ 明朝"/>
        <family val="1"/>
        <charset val="128"/>
      </rPr>
      <t>へ</t>
    </r>
    <rPh sb="0" eb="2">
      <t>シンリン</t>
    </rPh>
    <rPh sb="2" eb="4">
      <t>セイビ</t>
    </rPh>
    <rPh sb="5" eb="7">
      <t>ヨウシキ</t>
    </rPh>
    <phoneticPr fontId="5"/>
  </si>
  <si>
    <r>
      <t xml:space="preserve">特用林産 </t>
    </r>
    <r>
      <rPr>
        <sz val="11"/>
        <color indexed="8"/>
        <rFont val="ＭＳ ゴシック"/>
        <family val="3"/>
        <charset val="128"/>
      </rPr>
      <t>様式3</t>
    </r>
    <r>
      <rPr>
        <sz val="11"/>
        <color indexed="8"/>
        <rFont val="ＭＳ 明朝"/>
        <family val="1"/>
        <charset val="128"/>
      </rPr>
      <t>へ</t>
    </r>
    <rPh sb="0" eb="2">
      <t>トクヨウ</t>
    </rPh>
    <rPh sb="2" eb="4">
      <t>リンサン</t>
    </rPh>
    <rPh sb="5" eb="7">
      <t>ヨウシキ</t>
    </rPh>
    <phoneticPr fontId="5"/>
  </si>
  <si>
    <r>
      <t xml:space="preserve">水育 </t>
    </r>
    <r>
      <rPr>
        <sz val="11"/>
        <color indexed="8"/>
        <rFont val="ＭＳ ゴシック"/>
        <family val="3"/>
        <charset val="128"/>
      </rPr>
      <t>様式5</t>
    </r>
    <r>
      <rPr>
        <sz val="11"/>
        <color indexed="8"/>
        <rFont val="ＭＳ 明朝"/>
        <family val="1"/>
        <charset val="128"/>
      </rPr>
      <t>へ</t>
    </r>
    <rPh sb="0" eb="1">
      <t>ミズ</t>
    </rPh>
    <rPh sb="1" eb="2">
      <t>イク</t>
    </rPh>
    <rPh sb="3" eb="5">
      <t>ヨウシキ</t>
    </rPh>
    <phoneticPr fontId="5"/>
  </si>
  <si>
    <r>
      <t xml:space="preserve">現地調査 </t>
    </r>
    <r>
      <rPr>
        <sz val="11"/>
        <color indexed="8"/>
        <rFont val="ＭＳ ゴシック"/>
        <family val="3"/>
        <charset val="128"/>
      </rPr>
      <t>様式6</t>
    </r>
    <r>
      <rPr>
        <sz val="11"/>
        <color indexed="8"/>
        <rFont val="ＭＳ 明朝"/>
        <family val="1"/>
        <charset val="128"/>
      </rPr>
      <t>へ</t>
    </r>
    <rPh sb="0" eb="2">
      <t>ゲンチ</t>
    </rPh>
    <rPh sb="2" eb="4">
      <t>チョウサ</t>
    </rPh>
    <rPh sb="5" eb="7">
      <t>ヨウシキ</t>
    </rPh>
    <phoneticPr fontId="5"/>
  </si>
  <si>
    <r>
      <t xml:space="preserve">講義・実験 </t>
    </r>
    <r>
      <rPr>
        <sz val="11"/>
        <color indexed="8"/>
        <rFont val="ＭＳ ゴシック"/>
        <family val="3"/>
        <charset val="128"/>
      </rPr>
      <t>様式7</t>
    </r>
    <r>
      <rPr>
        <sz val="11"/>
        <color indexed="8"/>
        <rFont val="ＭＳ 明朝"/>
        <family val="1"/>
        <charset val="128"/>
      </rPr>
      <t>へ</t>
    </r>
    <rPh sb="0" eb="2">
      <t>コウギ</t>
    </rPh>
    <rPh sb="3" eb="5">
      <t>ジッケン</t>
    </rPh>
    <rPh sb="6" eb="8">
      <t>ヨウシキ</t>
    </rPh>
    <phoneticPr fontId="5"/>
  </si>
  <si>
    <t>※必要な内容を着色したセルにご記入ください。</t>
    <rPh sb="1" eb="3">
      <t>ヒツヨウ</t>
    </rPh>
    <rPh sb="4" eb="6">
      <t>ナイヨウ</t>
    </rPh>
    <rPh sb="7" eb="9">
      <t>チャクショク</t>
    </rPh>
    <rPh sb="15" eb="17">
      <t>キニュウ</t>
    </rPh>
    <phoneticPr fontId="5"/>
  </si>
  <si>
    <t>木綿の
ハンカチ</t>
    <rPh sb="0" eb="2">
      <t>モメン</t>
    </rPh>
    <phoneticPr fontId="16"/>
  </si>
  <si>
    <t>木槌</t>
    <rPh sb="0" eb="2">
      <t>キヅチ</t>
    </rPh>
    <phoneticPr fontId="16"/>
  </si>
  <si>
    <t>-</t>
    <phoneticPr fontId="2"/>
  </si>
  <si>
    <t>-</t>
    <phoneticPr fontId="2"/>
  </si>
  <si>
    <t>●</t>
    <phoneticPr fontId="16"/>
  </si>
  <si>
    <t>－</t>
    <phoneticPr fontId="16"/>
  </si>
  <si>
    <t>－</t>
    <phoneticPr fontId="16"/>
  </si>
  <si>
    <r>
      <t>①森林整備</t>
    </r>
    <r>
      <rPr>
        <sz val="10"/>
        <color indexed="8"/>
        <rFont val="ＭＳ ゴシック"/>
        <family val="3"/>
        <charset val="128"/>
      </rPr>
      <t>（林業・里山林の手入れなどの体験活動）</t>
    </r>
    <rPh sb="1" eb="3">
      <t>シンリン</t>
    </rPh>
    <rPh sb="3" eb="5">
      <t>セイビ</t>
    </rPh>
    <rPh sb="6" eb="8">
      <t>リンギョウ</t>
    </rPh>
    <rPh sb="9" eb="11">
      <t>サトヤマ</t>
    </rPh>
    <rPh sb="11" eb="12">
      <t>リン</t>
    </rPh>
    <rPh sb="13" eb="15">
      <t>テイ</t>
    </rPh>
    <rPh sb="19" eb="21">
      <t>タイケン</t>
    </rPh>
    <rPh sb="21" eb="23">
      <t>カツドウ</t>
    </rPh>
    <phoneticPr fontId="2"/>
  </si>
  <si>
    <r>
      <t>②特用林産</t>
    </r>
    <r>
      <rPr>
        <sz val="10"/>
        <color indexed="8"/>
        <rFont val="ＭＳ ゴシック"/>
        <family val="3"/>
        <charset val="128"/>
      </rPr>
      <t>（林産物の活用）</t>
    </r>
    <rPh sb="1" eb="3">
      <t>トクヨウ</t>
    </rPh>
    <rPh sb="3" eb="5">
      <t>リンサン</t>
    </rPh>
    <rPh sb="6" eb="8">
      <t>リンサン</t>
    </rPh>
    <rPh sb="8" eb="9">
      <t>ブツ</t>
    </rPh>
    <rPh sb="10" eb="12">
      <t>カツヨウ</t>
    </rPh>
    <phoneticPr fontId="2"/>
  </si>
  <si>
    <t>※現地資材を活用するなど、材料費を計上しない事業</t>
    <rPh sb="1" eb="3">
      <t>ゲンチ</t>
    </rPh>
    <rPh sb="3" eb="5">
      <t>シザイ</t>
    </rPh>
    <rPh sb="6" eb="8">
      <t>カツヨウ</t>
    </rPh>
    <rPh sb="13" eb="16">
      <t>ザイリョウヒ</t>
    </rPh>
    <rPh sb="17" eb="19">
      <t>ケイジョウ</t>
    </rPh>
    <rPh sb="22" eb="24">
      <t>ジギョウ</t>
    </rPh>
    <phoneticPr fontId="8"/>
  </si>
  <si>
    <r>
      <t>＜概要＞
　</t>
    </r>
    <r>
      <rPr>
        <sz val="12"/>
        <color indexed="8"/>
        <rFont val="ＭＳ 明朝"/>
        <family val="1"/>
        <charset val="128"/>
      </rPr>
      <t xml:space="preserve">間伐された木材が住宅建築材として利用されるまで一連の行程を学びます。
</t>
    </r>
    <r>
      <rPr>
        <sz val="12"/>
        <color indexed="8"/>
        <rFont val="ＭＳ ゴシック"/>
        <family val="3"/>
        <charset val="128"/>
      </rPr>
      <t>＜詳細＞</t>
    </r>
    <r>
      <rPr>
        <sz val="12"/>
        <color indexed="8"/>
        <rFont val="ＭＳ 明朝"/>
        <family val="1"/>
        <charset val="128"/>
      </rPr>
      <t xml:space="preserve">
　 ●木材生産（樹木の伐採から丸太へ）
　 　ヒノキ人工林における高性能林業機械を用いた間伐・搬出
　 　講師：〇〇林業職員
　　 場所：〇〇林業所有山林（〇〇市◇□地内）
　 ●製材（丸太から柱・板へ）
　　 講師：〇△製材職員
　　 場所：〇△製材（〇〇市△◇地内）
　 ●木造軸組み工法による住宅建設（柱・板から木造住宅へ）
　　 講師：〇◇建設職員
　　 場所：〇◇建設施工現場（〇〇市◇□地内）</t>
    </r>
    <rPh sb="1" eb="3">
      <t>ガイヨウ</t>
    </rPh>
    <rPh sb="11" eb="13">
      <t>モクザイ</t>
    </rPh>
    <rPh sb="14" eb="16">
      <t>ジュウタク</t>
    </rPh>
    <rPh sb="16" eb="18">
      <t>ケンチク</t>
    </rPh>
    <rPh sb="18" eb="19">
      <t>ザイ</t>
    </rPh>
    <rPh sb="22" eb="24">
      <t>リヨウ</t>
    </rPh>
    <rPh sb="29" eb="31">
      <t>イチレン</t>
    </rPh>
    <rPh sb="32" eb="34">
      <t>コウテイ</t>
    </rPh>
    <rPh sb="35" eb="36">
      <t>マナ</t>
    </rPh>
    <rPh sb="43" eb="45">
      <t>ショウサイ</t>
    </rPh>
    <rPh sb="50" eb="52">
      <t>モクザイ</t>
    </rPh>
    <rPh sb="52" eb="54">
      <t>セイサン</t>
    </rPh>
    <rPh sb="55" eb="57">
      <t>ジュモク</t>
    </rPh>
    <rPh sb="58" eb="60">
      <t>バッサイ</t>
    </rPh>
    <rPh sb="62" eb="64">
      <t>マルタ</t>
    </rPh>
    <rPh sb="73" eb="75">
      <t>ジンコウ</t>
    </rPh>
    <rPh sb="75" eb="76">
      <t>リン</t>
    </rPh>
    <rPh sb="80" eb="83">
      <t>コウセイノウ</t>
    </rPh>
    <rPh sb="83" eb="85">
      <t>リンギョウ</t>
    </rPh>
    <rPh sb="85" eb="87">
      <t>キカイ</t>
    </rPh>
    <rPh sb="88" eb="89">
      <t>モチ</t>
    </rPh>
    <rPh sb="91" eb="93">
      <t>カンバツ</t>
    </rPh>
    <rPh sb="94" eb="96">
      <t>ハンシュツ</t>
    </rPh>
    <rPh sb="100" eb="102">
      <t>コウシ</t>
    </rPh>
    <rPh sb="105" eb="107">
      <t>リンギョウ</t>
    </rPh>
    <rPh sb="107" eb="109">
      <t>ショクイン</t>
    </rPh>
    <rPh sb="113" eb="115">
      <t>バショ</t>
    </rPh>
    <rPh sb="118" eb="120">
      <t>リンギョウ</t>
    </rPh>
    <rPh sb="120" eb="122">
      <t>ショユウ</t>
    </rPh>
    <rPh sb="122" eb="123">
      <t>ヤマ</t>
    </rPh>
    <rPh sb="123" eb="124">
      <t>リン</t>
    </rPh>
    <rPh sb="127" eb="128">
      <t>シ</t>
    </rPh>
    <rPh sb="130" eb="131">
      <t>チ</t>
    </rPh>
    <rPh sb="131" eb="132">
      <t>ナイ</t>
    </rPh>
    <rPh sb="153" eb="155">
      <t>コウシ</t>
    </rPh>
    <rPh sb="158" eb="160">
      <t>セイザイ</t>
    </rPh>
    <rPh sb="160" eb="162">
      <t>ショクイン</t>
    </rPh>
    <rPh sb="166" eb="168">
      <t>バショ</t>
    </rPh>
    <rPh sb="171" eb="173">
      <t>セイザイ</t>
    </rPh>
    <rPh sb="176" eb="177">
      <t>シ</t>
    </rPh>
    <rPh sb="179" eb="180">
      <t>チ</t>
    </rPh>
    <rPh sb="180" eb="181">
      <t>ナイ</t>
    </rPh>
    <rPh sb="216" eb="218">
      <t>コウシ</t>
    </rPh>
    <rPh sb="221" eb="223">
      <t>ケンセツ</t>
    </rPh>
    <rPh sb="223" eb="225">
      <t>ショクイン</t>
    </rPh>
    <rPh sb="229" eb="231">
      <t>バショ</t>
    </rPh>
    <rPh sb="234" eb="236">
      <t>ケンセツ</t>
    </rPh>
    <rPh sb="236" eb="238">
      <t>セコウ</t>
    </rPh>
    <rPh sb="238" eb="240">
      <t>ゲンバ</t>
    </rPh>
    <rPh sb="243" eb="244">
      <t>シ</t>
    </rPh>
    <rPh sb="246" eb="247">
      <t>チ</t>
    </rPh>
    <rPh sb="247" eb="248">
      <t>ナイ</t>
    </rPh>
    <phoneticPr fontId="5"/>
  </si>
  <si>
    <t>雪起こし</t>
    <rPh sb="0" eb="1">
      <t>ユキ</t>
    </rPh>
    <rPh sb="1" eb="2">
      <t>オ</t>
    </rPh>
    <phoneticPr fontId="5"/>
  </si>
  <si>
    <t>機能・役割</t>
    <rPh sb="0" eb="2">
      <t>キノウ</t>
    </rPh>
    <rPh sb="3" eb="5">
      <t>ヤクワリ</t>
    </rPh>
    <phoneticPr fontId="5"/>
  </si>
  <si>
    <t>学校名</t>
    <rPh sb="0" eb="2">
      <t>ガッコウ</t>
    </rPh>
    <rPh sb="2" eb="3">
      <t>メイ</t>
    </rPh>
    <phoneticPr fontId="18"/>
  </si>
  <si>
    <t>森林整備</t>
    <rPh sb="0" eb="2">
      <t>シンリン</t>
    </rPh>
    <rPh sb="2" eb="4">
      <t>セイビ</t>
    </rPh>
    <phoneticPr fontId="18"/>
  </si>
  <si>
    <t>植栽</t>
    <rPh sb="0" eb="2">
      <t>ショクサイ</t>
    </rPh>
    <phoneticPr fontId="18"/>
  </si>
  <si>
    <t>苗木の育成</t>
    <rPh sb="0" eb="1">
      <t>ナエ</t>
    </rPh>
    <rPh sb="1" eb="2">
      <t>キ</t>
    </rPh>
    <rPh sb="3" eb="5">
      <t>イクセイ</t>
    </rPh>
    <phoneticPr fontId="18"/>
  </si>
  <si>
    <t>下刈り</t>
    <rPh sb="0" eb="2">
      <t>シタガ</t>
    </rPh>
    <phoneticPr fontId="18"/>
  </si>
  <si>
    <t>雪起こし</t>
    <rPh sb="0" eb="1">
      <t>ユキ</t>
    </rPh>
    <rPh sb="1" eb="2">
      <t>オ</t>
    </rPh>
    <phoneticPr fontId="18"/>
  </si>
  <si>
    <t>枝打ち</t>
    <rPh sb="0" eb="2">
      <t>エダウ</t>
    </rPh>
    <phoneticPr fontId="18"/>
  </si>
  <si>
    <t>除・間伐</t>
    <rPh sb="0" eb="1">
      <t>ジョ</t>
    </rPh>
    <rPh sb="2" eb="4">
      <t>カンバツ</t>
    </rPh>
    <phoneticPr fontId="18"/>
  </si>
  <si>
    <t>散策道の整備</t>
    <rPh sb="0" eb="2">
      <t>サンサク</t>
    </rPh>
    <rPh sb="2" eb="3">
      <t>ミチ</t>
    </rPh>
    <rPh sb="4" eb="6">
      <t>セイビ</t>
    </rPh>
    <phoneticPr fontId="18"/>
  </si>
  <si>
    <t>特用林産</t>
    <rPh sb="0" eb="2">
      <t>トクヨウ</t>
    </rPh>
    <rPh sb="2" eb="4">
      <t>リンサン</t>
    </rPh>
    <phoneticPr fontId="18"/>
  </si>
  <si>
    <t>紙漉き</t>
    <rPh sb="0" eb="1">
      <t>カミ</t>
    </rPh>
    <rPh sb="1" eb="2">
      <t>ス</t>
    </rPh>
    <phoneticPr fontId="18"/>
  </si>
  <si>
    <t>薪づくり</t>
    <rPh sb="0" eb="1">
      <t>マキ</t>
    </rPh>
    <phoneticPr fontId="18"/>
  </si>
  <si>
    <t>木のカスタネットづくり</t>
    <rPh sb="0" eb="1">
      <t>キ</t>
    </rPh>
    <phoneticPr fontId="18"/>
  </si>
  <si>
    <t>木のアクセサリーづくり</t>
    <rPh sb="0" eb="1">
      <t>キ</t>
    </rPh>
    <phoneticPr fontId="18"/>
  </si>
  <si>
    <t>その他</t>
    <rPh sb="2" eb="3">
      <t>ホカ</t>
    </rPh>
    <phoneticPr fontId="18"/>
  </si>
  <si>
    <t>水育</t>
    <rPh sb="0" eb="1">
      <t>ミズ</t>
    </rPh>
    <rPh sb="1" eb="2">
      <t>イク</t>
    </rPh>
    <phoneticPr fontId="18"/>
  </si>
  <si>
    <t>水生生物調査</t>
    <rPh sb="0" eb="2">
      <t>スイセイ</t>
    </rPh>
    <rPh sb="2" eb="4">
      <t>セイブツ</t>
    </rPh>
    <rPh sb="4" eb="6">
      <t>チョウサ</t>
    </rPh>
    <phoneticPr fontId="18"/>
  </si>
  <si>
    <t>水質調査</t>
    <rPh sb="0" eb="2">
      <t>スイシツ</t>
    </rPh>
    <rPh sb="2" eb="4">
      <t>チョウサ</t>
    </rPh>
    <phoneticPr fontId="18"/>
  </si>
  <si>
    <t>現地調査</t>
    <rPh sb="0" eb="2">
      <t>ゲンチ</t>
    </rPh>
    <rPh sb="2" eb="4">
      <t>チョウサ</t>
    </rPh>
    <phoneticPr fontId="18"/>
  </si>
  <si>
    <t>木材生産・加工</t>
    <rPh sb="0" eb="2">
      <t>モクザイ</t>
    </rPh>
    <rPh sb="2" eb="4">
      <t>セイサン</t>
    </rPh>
    <rPh sb="5" eb="7">
      <t>カコウ</t>
    </rPh>
    <phoneticPr fontId="18"/>
  </si>
  <si>
    <t>森林調査・自然観察</t>
    <rPh sb="0" eb="2">
      <t>シンリン</t>
    </rPh>
    <rPh sb="2" eb="4">
      <t>チョウサ</t>
    </rPh>
    <rPh sb="5" eb="7">
      <t>シゼン</t>
    </rPh>
    <rPh sb="7" eb="9">
      <t>カンサツ</t>
    </rPh>
    <phoneticPr fontId="18"/>
  </si>
  <si>
    <t>森林環境教育</t>
    <rPh sb="0" eb="2">
      <t>シンリン</t>
    </rPh>
    <rPh sb="2" eb="4">
      <t>カンキョウ</t>
    </rPh>
    <rPh sb="4" eb="6">
      <t>キョウイク</t>
    </rPh>
    <phoneticPr fontId="18"/>
  </si>
  <si>
    <t>機能・役割</t>
    <rPh sb="0" eb="2">
      <t>キノウ</t>
    </rPh>
    <rPh sb="3" eb="5">
      <t>ヤクワリ</t>
    </rPh>
    <phoneticPr fontId="18"/>
  </si>
  <si>
    <t>学校提案</t>
    <rPh sb="0" eb="2">
      <t>ガッコウ</t>
    </rPh>
    <rPh sb="2" eb="4">
      <t>テイアン</t>
    </rPh>
    <phoneticPr fontId="18"/>
  </si>
  <si>
    <t>事業数</t>
    <rPh sb="0" eb="2">
      <t>ジギョウ</t>
    </rPh>
    <rPh sb="2" eb="3">
      <t>スウ</t>
    </rPh>
    <phoneticPr fontId="18"/>
  </si>
  <si>
    <t>報償費</t>
    <rPh sb="0" eb="3">
      <t>ホウショウヒ</t>
    </rPh>
    <phoneticPr fontId="18"/>
  </si>
  <si>
    <t>講師</t>
    <rPh sb="0" eb="2">
      <t>コウシ</t>
    </rPh>
    <phoneticPr fontId="18"/>
  </si>
  <si>
    <t>講師補助</t>
    <rPh sb="0" eb="2">
      <t>コウシ</t>
    </rPh>
    <rPh sb="2" eb="4">
      <t>ホジョ</t>
    </rPh>
    <phoneticPr fontId="18"/>
  </si>
  <si>
    <t>費用弁償</t>
    <rPh sb="0" eb="2">
      <t>ヒヨウ</t>
    </rPh>
    <rPh sb="2" eb="4">
      <t>ベンショウ</t>
    </rPh>
    <phoneticPr fontId="18"/>
  </si>
  <si>
    <t>消耗品</t>
    <rPh sb="0" eb="2">
      <t>ショウモウ</t>
    </rPh>
    <rPh sb="2" eb="3">
      <t>ヒン</t>
    </rPh>
    <phoneticPr fontId="18"/>
  </si>
  <si>
    <t>プランター</t>
    <phoneticPr fontId="18"/>
  </si>
  <si>
    <t>紙原料（再生パルプ）</t>
    <rPh sb="0" eb="1">
      <t>カミ</t>
    </rPh>
    <rPh sb="1" eb="3">
      <t>ゲンリョウ</t>
    </rPh>
    <rPh sb="4" eb="6">
      <t>サイセイ</t>
    </rPh>
    <phoneticPr fontId="18"/>
  </si>
  <si>
    <t>シイタケ原木</t>
    <rPh sb="4" eb="6">
      <t>ゲンボク</t>
    </rPh>
    <phoneticPr fontId="18"/>
  </si>
  <si>
    <t>種菌</t>
    <rPh sb="0" eb="1">
      <t>タネ</t>
    </rPh>
    <rPh sb="1" eb="2">
      <t>キン</t>
    </rPh>
    <phoneticPr fontId="18"/>
  </si>
  <si>
    <t>木綿のハンカチ</t>
    <rPh sb="0" eb="2">
      <t>モメン</t>
    </rPh>
    <phoneticPr fontId="18"/>
  </si>
  <si>
    <t>木槌</t>
    <rPh sb="0" eb="2">
      <t>キヅチ</t>
    </rPh>
    <phoneticPr fontId="18"/>
  </si>
  <si>
    <t>樹木図鑑</t>
    <rPh sb="0" eb="2">
      <t>ジュモク</t>
    </rPh>
    <rPh sb="2" eb="4">
      <t>ズカン</t>
    </rPh>
    <phoneticPr fontId="18"/>
  </si>
  <si>
    <t>植栽軍手</t>
  </si>
  <si>
    <t>移植ごて（スコップ）</t>
    <rPh sb="0" eb="2">
      <t>イショク</t>
    </rPh>
    <phoneticPr fontId="18"/>
  </si>
  <si>
    <t>苗木の育成軍手</t>
  </si>
  <si>
    <t>下刈り軍手</t>
  </si>
  <si>
    <t>雪起こし軍手</t>
  </si>
  <si>
    <t>枝打ち軍手</t>
  </si>
  <si>
    <t>除・間伐軍手</t>
  </si>
  <si>
    <t>散策道の整備軍手</t>
  </si>
  <si>
    <t>紙漉き軍手</t>
  </si>
  <si>
    <t>薪づくり軍手</t>
  </si>
  <si>
    <t>木のカスタネットづくり軍手</t>
  </si>
  <si>
    <t>木のアクセサリーづくり軍手</t>
  </si>
  <si>
    <t>その他軍手</t>
  </si>
  <si>
    <t>水生生物調査軍手</t>
  </si>
  <si>
    <t>水質調査軍手</t>
  </si>
  <si>
    <t>木材生産・加工軍手</t>
  </si>
  <si>
    <t>森林調査・自然観察軍手</t>
  </si>
  <si>
    <t>講義・実験</t>
    <rPh sb="0" eb="2">
      <t>コウギ</t>
    </rPh>
    <rPh sb="3" eb="5">
      <t>ジッケン</t>
    </rPh>
    <phoneticPr fontId="18"/>
  </si>
  <si>
    <t>Ｓ</t>
    <phoneticPr fontId="5"/>
  </si>
  <si>
    <t>Ｍ</t>
    <phoneticPr fontId="5"/>
  </si>
  <si>
    <t>Ｌ</t>
    <phoneticPr fontId="5"/>
  </si>
  <si>
    <t>植栽軍手Ｓ</t>
  </si>
  <si>
    <t>植栽軍手Ｓ</t>
    <rPh sb="0" eb="2">
      <t>ショクサイ</t>
    </rPh>
    <rPh sb="2" eb="4">
      <t>グンテ</t>
    </rPh>
    <phoneticPr fontId="5"/>
  </si>
  <si>
    <t>植栽軍手Ｍ</t>
  </si>
  <si>
    <t>植栽軍手Ｍ</t>
    <rPh sb="0" eb="2">
      <t>ショクサイ</t>
    </rPh>
    <rPh sb="2" eb="4">
      <t>グンテ</t>
    </rPh>
    <phoneticPr fontId="5"/>
  </si>
  <si>
    <t>植栽軍手Ｌ</t>
  </si>
  <si>
    <t>植栽軍手Ｌ</t>
    <rPh sb="0" eb="2">
      <t>ショクサイ</t>
    </rPh>
    <rPh sb="2" eb="4">
      <t>グンテ</t>
    </rPh>
    <phoneticPr fontId="5"/>
  </si>
  <si>
    <t>苗木の育成軍手Ｓ</t>
  </si>
  <si>
    <t>苗木の育成軍手Ｓ</t>
    <rPh sb="0" eb="1">
      <t>ナエ</t>
    </rPh>
    <rPh sb="1" eb="2">
      <t>キ</t>
    </rPh>
    <rPh sb="3" eb="5">
      <t>イクセイ</t>
    </rPh>
    <rPh sb="5" eb="7">
      <t>グンテ</t>
    </rPh>
    <phoneticPr fontId="5"/>
  </si>
  <si>
    <t>苗木の育成軍手Ｍ</t>
  </si>
  <si>
    <t>苗木の育成軍手Ｍ</t>
    <rPh sb="0" eb="1">
      <t>ナエ</t>
    </rPh>
    <rPh sb="1" eb="2">
      <t>キ</t>
    </rPh>
    <rPh sb="3" eb="5">
      <t>イクセイ</t>
    </rPh>
    <rPh sb="5" eb="7">
      <t>グンテ</t>
    </rPh>
    <phoneticPr fontId="5"/>
  </si>
  <si>
    <t>苗木の育成軍手Ｌ</t>
  </si>
  <si>
    <t>苗木の育成軍手Ｌ</t>
    <rPh sb="0" eb="1">
      <t>ナエ</t>
    </rPh>
    <rPh sb="1" eb="2">
      <t>キ</t>
    </rPh>
    <rPh sb="3" eb="5">
      <t>イクセイ</t>
    </rPh>
    <rPh sb="5" eb="7">
      <t>グンテ</t>
    </rPh>
    <phoneticPr fontId="5"/>
  </si>
  <si>
    <t>植栽講師旅費</t>
    <rPh sb="0" eb="2">
      <t>ショクサイ</t>
    </rPh>
    <rPh sb="2" eb="4">
      <t>コウシ</t>
    </rPh>
    <rPh sb="4" eb="6">
      <t>リョヒ</t>
    </rPh>
    <phoneticPr fontId="5"/>
  </si>
  <si>
    <t>植栽講師補助旅費</t>
    <rPh sb="0" eb="2">
      <t>ショクサイ</t>
    </rPh>
    <rPh sb="2" eb="4">
      <t>コウシ</t>
    </rPh>
    <rPh sb="4" eb="6">
      <t>ホジョ</t>
    </rPh>
    <rPh sb="6" eb="8">
      <t>リョヒ</t>
    </rPh>
    <phoneticPr fontId="5"/>
  </si>
  <si>
    <t>苗木の育成講師旅費</t>
    <rPh sb="0" eb="1">
      <t>ナエ</t>
    </rPh>
    <rPh sb="1" eb="2">
      <t>キ</t>
    </rPh>
    <rPh sb="3" eb="5">
      <t>イクセイ</t>
    </rPh>
    <rPh sb="5" eb="7">
      <t>コウシ</t>
    </rPh>
    <rPh sb="7" eb="9">
      <t>リョヒ</t>
    </rPh>
    <phoneticPr fontId="5"/>
  </si>
  <si>
    <t>植栽事業費計</t>
    <rPh sb="0" eb="2">
      <t>ショクサイ</t>
    </rPh>
    <rPh sb="2" eb="4">
      <t>ジギョウ</t>
    </rPh>
    <rPh sb="4" eb="5">
      <t>ヒ</t>
    </rPh>
    <rPh sb="5" eb="6">
      <t>ケイ</t>
    </rPh>
    <phoneticPr fontId="5"/>
  </si>
  <si>
    <t>苗木の育成事業費計</t>
    <rPh sb="0" eb="1">
      <t>ナエ</t>
    </rPh>
    <rPh sb="1" eb="2">
      <t>キ</t>
    </rPh>
    <rPh sb="3" eb="5">
      <t>イクセイ</t>
    </rPh>
    <rPh sb="5" eb="7">
      <t>ジギョウ</t>
    </rPh>
    <rPh sb="7" eb="8">
      <t>ヒ</t>
    </rPh>
    <rPh sb="8" eb="9">
      <t>ケイ</t>
    </rPh>
    <phoneticPr fontId="5"/>
  </si>
  <si>
    <t>下刈り軍手Ｓ</t>
  </si>
  <si>
    <t>雪起こし軍手Ｓ</t>
  </si>
  <si>
    <t>枝打ち軍手Ｓ</t>
  </si>
  <si>
    <t>除・間伐軍手Ｓ</t>
  </si>
  <si>
    <t>散策道の整備軍手Ｓ</t>
  </si>
  <si>
    <t>紙漉き軍手Ｓ</t>
  </si>
  <si>
    <t>薪づくり軍手Ｓ</t>
  </si>
  <si>
    <t>木のカスタネットづくり軍手Ｓ</t>
  </si>
  <si>
    <t>木のアクセサリーづくり軍手Ｓ</t>
  </si>
  <si>
    <t>その他軍手Ｓ</t>
  </si>
  <si>
    <t>水生生物調査軍手Ｓ</t>
  </si>
  <si>
    <t>水質調査軍手Ｓ</t>
  </si>
  <si>
    <t>木材生産・加工軍手Ｓ</t>
  </si>
  <si>
    <t>森林調査・自然観察軍手Ｓ</t>
  </si>
  <si>
    <t>下刈り軍手Ｍ</t>
  </si>
  <si>
    <t>雪起こし軍手Ｍ</t>
  </si>
  <si>
    <t>枝打ち軍手Ｍ</t>
  </si>
  <si>
    <t>除・間伐軍手Ｍ</t>
  </si>
  <si>
    <t>散策道の整備軍手Ｍ</t>
  </si>
  <si>
    <t>紙漉き軍手Ｍ</t>
  </si>
  <si>
    <t>薪づくり軍手Ｍ</t>
  </si>
  <si>
    <t>木のカスタネットづくり軍手Ｍ</t>
  </si>
  <si>
    <t>木のアクセサリーづくり軍手Ｍ</t>
  </si>
  <si>
    <t>その他軍手Ｍ</t>
  </si>
  <si>
    <t>水生生物調査軍手Ｍ</t>
  </si>
  <si>
    <t>水質調査軍手Ｍ</t>
  </si>
  <si>
    <t>木材生産・加工軍手Ｍ</t>
  </si>
  <si>
    <t>森林調査・自然観察軍手Ｍ</t>
  </si>
  <si>
    <t>下刈り軍手Ｌ</t>
  </si>
  <si>
    <t>雪起こし軍手Ｌ</t>
  </si>
  <si>
    <t>枝打ち軍手Ｌ</t>
  </si>
  <si>
    <t>除・間伐軍手Ｌ</t>
  </si>
  <si>
    <t>散策道の整備軍手Ｌ</t>
  </si>
  <si>
    <t>紙漉き軍手Ｌ</t>
  </si>
  <si>
    <t>薪づくり軍手Ｌ</t>
  </si>
  <si>
    <t>木のカスタネットづくり軍手Ｌ</t>
  </si>
  <si>
    <t>木のアクセサリーづくり軍手Ｌ</t>
  </si>
  <si>
    <t>その他軍手Ｌ</t>
  </si>
  <si>
    <t>水生生物調査軍手Ｌ</t>
  </si>
  <si>
    <t>水質調査軍手Ｌ</t>
  </si>
  <si>
    <t>木材生産・加工軍手Ｌ</t>
  </si>
  <si>
    <t>森林調査・自然観察軍手Ｌ</t>
  </si>
  <si>
    <t>軍手Ｓ</t>
    <rPh sb="0" eb="2">
      <t>グンテ</t>
    </rPh>
    <phoneticPr fontId="18"/>
  </si>
  <si>
    <t>軍手Ｍ</t>
    <rPh sb="0" eb="2">
      <t>グンテ</t>
    </rPh>
    <phoneticPr fontId="18"/>
  </si>
  <si>
    <t>軍手Ｌ</t>
    <rPh sb="0" eb="2">
      <t>グンテ</t>
    </rPh>
    <phoneticPr fontId="18"/>
  </si>
  <si>
    <t>数量</t>
    <rPh sb="0" eb="2">
      <t>スウリョウ</t>
    </rPh>
    <phoneticPr fontId="18"/>
  </si>
  <si>
    <t>金額</t>
    <rPh sb="0" eb="2">
      <t>キンガク</t>
    </rPh>
    <phoneticPr fontId="18"/>
  </si>
  <si>
    <t>原木シイタケ植菌</t>
    <rPh sb="0" eb="2">
      <t>ゲンボク</t>
    </rPh>
    <rPh sb="6" eb="7">
      <t>ウ</t>
    </rPh>
    <rPh sb="7" eb="8">
      <t>キン</t>
    </rPh>
    <phoneticPr fontId="18"/>
  </si>
  <si>
    <t>原木シイタケ植菌</t>
    <rPh sb="0" eb="2">
      <t>ゲンボク</t>
    </rPh>
    <rPh sb="6" eb="8">
      <t>ショッキン</t>
    </rPh>
    <phoneticPr fontId="5"/>
  </si>
  <si>
    <t>実施時期</t>
    <rPh sb="0" eb="2">
      <t>ジッシ</t>
    </rPh>
    <rPh sb="2" eb="4">
      <t>ジキ</t>
    </rPh>
    <phoneticPr fontId="18"/>
  </si>
  <si>
    <t>－</t>
    <phoneticPr fontId="18"/>
  </si>
  <si>
    <t>※学校提案の消耗品は、別途集計</t>
    <rPh sb="1" eb="3">
      <t>ガッコウ</t>
    </rPh>
    <rPh sb="3" eb="5">
      <t>テイアン</t>
    </rPh>
    <rPh sb="6" eb="8">
      <t>ショウモウ</t>
    </rPh>
    <rPh sb="8" eb="9">
      <t>ヒン</t>
    </rPh>
    <rPh sb="11" eb="13">
      <t>ベット</t>
    </rPh>
    <rPh sb="13" eb="15">
      <t>シュウケイ</t>
    </rPh>
    <phoneticPr fontId="18"/>
  </si>
  <si>
    <t>下刈り講師旅費</t>
    <rPh sb="0" eb="2">
      <t>シタガ</t>
    </rPh>
    <rPh sb="3" eb="5">
      <t>コウシ</t>
    </rPh>
    <rPh sb="5" eb="7">
      <t>リョヒ</t>
    </rPh>
    <phoneticPr fontId="5"/>
  </si>
  <si>
    <t>苗木の育成講師補助旅費</t>
    <rPh sb="0" eb="1">
      <t>ナエ</t>
    </rPh>
    <rPh sb="1" eb="2">
      <t>キ</t>
    </rPh>
    <rPh sb="3" eb="5">
      <t>イクセイ</t>
    </rPh>
    <rPh sb="5" eb="7">
      <t>コウシ</t>
    </rPh>
    <rPh sb="7" eb="9">
      <t>ホジョ</t>
    </rPh>
    <rPh sb="9" eb="11">
      <t>リョヒ</t>
    </rPh>
    <phoneticPr fontId="5"/>
  </si>
  <si>
    <t>植栽講師報償費</t>
  </si>
  <si>
    <t>植栽講師補助報償費</t>
    <rPh sb="0" eb="2">
      <t>ショクサイ</t>
    </rPh>
    <rPh sb="2" eb="4">
      <t>コウシ</t>
    </rPh>
    <rPh sb="4" eb="6">
      <t>ホジョ</t>
    </rPh>
    <rPh sb="6" eb="9">
      <t>ホウショウヒ</t>
    </rPh>
    <phoneticPr fontId="5"/>
  </si>
  <si>
    <t>苗木の育成講師報償費</t>
    <rPh sb="7" eb="10">
      <t>ホウショウヒ</t>
    </rPh>
    <phoneticPr fontId="5"/>
  </si>
  <si>
    <t>苗木の育成講師補助報償費</t>
    <rPh sb="7" eb="9">
      <t>ホジョ</t>
    </rPh>
    <rPh sb="9" eb="12">
      <t>ホウショウヒ</t>
    </rPh>
    <phoneticPr fontId="5"/>
  </si>
  <si>
    <t>下刈り講師報償費</t>
    <rPh sb="0" eb="2">
      <t>シタガ</t>
    </rPh>
    <rPh sb="3" eb="5">
      <t>コウシ</t>
    </rPh>
    <rPh sb="5" eb="8">
      <t>ホウショウヒ</t>
    </rPh>
    <phoneticPr fontId="5"/>
  </si>
  <si>
    <t>下刈り講師補助報償費</t>
    <rPh sb="0" eb="2">
      <t>シタガ</t>
    </rPh>
    <rPh sb="3" eb="5">
      <t>コウシ</t>
    </rPh>
    <rPh sb="5" eb="7">
      <t>ホジョ</t>
    </rPh>
    <rPh sb="7" eb="10">
      <t>ホウショウヒ</t>
    </rPh>
    <phoneticPr fontId="5"/>
  </si>
  <si>
    <t>下刈り講師補助旅費</t>
    <rPh sb="0" eb="2">
      <t>シタガ</t>
    </rPh>
    <rPh sb="3" eb="5">
      <t>コウシ</t>
    </rPh>
    <rPh sb="5" eb="7">
      <t>ホジョ</t>
    </rPh>
    <rPh sb="7" eb="9">
      <t>リョヒ</t>
    </rPh>
    <phoneticPr fontId="5"/>
  </si>
  <si>
    <t>雪起こし講師報償費</t>
    <rPh sb="0" eb="1">
      <t>ユキ</t>
    </rPh>
    <rPh sb="1" eb="2">
      <t>オ</t>
    </rPh>
    <rPh sb="4" eb="6">
      <t>コウシ</t>
    </rPh>
    <rPh sb="6" eb="9">
      <t>ホウショウヒ</t>
    </rPh>
    <phoneticPr fontId="5"/>
  </si>
  <si>
    <t>雪起こし講師補助報償費</t>
    <rPh sb="0" eb="1">
      <t>ユキ</t>
    </rPh>
    <rPh sb="1" eb="2">
      <t>オ</t>
    </rPh>
    <rPh sb="4" eb="6">
      <t>コウシ</t>
    </rPh>
    <rPh sb="6" eb="8">
      <t>ホジョ</t>
    </rPh>
    <rPh sb="8" eb="11">
      <t>ホウショウヒ</t>
    </rPh>
    <phoneticPr fontId="5"/>
  </si>
  <si>
    <t>雪起こし講師旅費</t>
    <rPh sb="0" eb="1">
      <t>ユキ</t>
    </rPh>
    <rPh sb="1" eb="2">
      <t>オ</t>
    </rPh>
    <rPh sb="4" eb="6">
      <t>コウシ</t>
    </rPh>
    <rPh sb="6" eb="8">
      <t>リョヒ</t>
    </rPh>
    <phoneticPr fontId="5"/>
  </si>
  <si>
    <t>雪起こし講師補助旅費</t>
    <rPh sb="0" eb="1">
      <t>ユキ</t>
    </rPh>
    <rPh sb="1" eb="2">
      <t>オ</t>
    </rPh>
    <rPh sb="4" eb="6">
      <t>コウシ</t>
    </rPh>
    <rPh sb="6" eb="8">
      <t>ホジョ</t>
    </rPh>
    <rPh sb="8" eb="10">
      <t>リョヒ</t>
    </rPh>
    <phoneticPr fontId="5"/>
  </si>
  <si>
    <t>下刈り軍手Ｓ</t>
    <rPh sb="0" eb="2">
      <t>シタガ</t>
    </rPh>
    <rPh sb="3" eb="5">
      <t>グンテ</t>
    </rPh>
    <phoneticPr fontId="5"/>
  </si>
  <si>
    <t>下刈り軍手Ｍ</t>
    <rPh sb="0" eb="2">
      <t>シタガ</t>
    </rPh>
    <rPh sb="3" eb="5">
      <t>グンテ</t>
    </rPh>
    <phoneticPr fontId="5"/>
  </si>
  <si>
    <t>下刈り軍手Ｌ</t>
    <rPh sb="0" eb="2">
      <t>シタガ</t>
    </rPh>
    <rPh sb="3" eb="5">
      <t>グンテ</t>
    </rPh>
    <phoneticPr fontId="5"/>
  </si>
  <si>
    <t>雪起こし軍手Ｓ</t>
    <rPh sb="0" eb="1">
      <t>ユキ</t>
    </rPh>
    <rPh sb="1" eb="2">
      <t>オ</t>
    </rPh>
    <rPh sb="4" eb="6">
      <t>グンテ</t>
    </rPh>
    <phoneticPr fontId="5"/>
  </si>
  <si>
    <t>雪起こし軍手Ｍ</t>
    <rPh sb="0" eb="1">
      <t>ユキ</t>
    </rPh>
    <rPh sb="1" eb="2">
      <t>オ</t>
    </rPh>
    <rPh sb="4" eb="6">
      <t>グンテ</t>
    </rPh>
    <phoneticPr fontId="5"/>
  </si>
  <si>
    <t>雪起こし軍手Ｌ</t>
    <rPh sb="0" eb="1">
      <t>ユキ</t>
    </rPh>
    <rPh sb="1" eb="2">
      <t>オ</t>
    </rPh>
    <rPh sb="4" eb="6">
      <t>グンテ</t>
    </rPh>
    <phoneticPr fontId="5"/>
  </si>
  <si>
    <t>枝打ち講師報償費</t>
    <rPh sb="0" eb="2">
      <t>エダウ</t>
    </rPh>
    <rPh sb="3" eb="5">
      <t>コウシ</t>
    </rPh>
    <rPh sb="5" eb="8">
      <t>ホウショウヒ</t>
    </rPh>
    <phoneticPr fontId="5"/>
  </si>
  <si>
    <t>枝打ち講師補助報償費</t>
    <rPh sb="0" eb="2">
      <t>エダウ</t>
    </rPh>
    <rPh sb="3" eb="5">
      <t>コウシ</t>
    </rPh>
    <rPh sb="5" eb="7">
      <t>ホジョ</t>
    </rPh>
    <rPh sb="7" eb="10">
      <t>ホウショウヒ</t>
    </rPh>
    <phoneticPr fontId="5"/>
  </si>
  <si>
    <t>枝打ち軍手Ｓ</t>
    <rPh sb="0" eb="2">
      <t>エダウ</t>
    </rPh>
    <rPh sb="3" eb="5">
      <t>グンテ</t>
    </rPh>
    <phoneticPr fontId="5"/>
  </si>
  <si>
    <t>枝打ち軍手Ｍ</t>
    <rPh sb="0" eb="2">
      <t>エダウ</t>
    </rPh>
    <rPh sb="3" eb="5">
      <t>グンテ</t>
    </rPh>
    <phoneticPr fontId="5"/>
  </si>
  <si>
    <t>枝打ち軍手Ｌ</t>
    <rPh sb="0" eb="2">
      <t>エダウ</t>
    </rPh>
    <rPh sb="3" eb="5">
      <t>グンテ</t>
    </rPh>
    <phoneticPr fontId="5"/>
  </si>
  <si>
    <t>枝打ち講師旅費</t>
    <rPh sb="0" eb="2">
      <t>エダウ</t>
    </rPh>
    <rPh sb="3" eb="5">
      <t>コウシ</t>
    </rPh>
    <rPh sb="5" eb="7">
      <t>リョヒ</t>
    </rPh>
    <phoneticPr fontId="5"/>
  </si>
  <si>
    <t>枝打ち講師補助旅費</t>
    <rPh sb="0" eb="2">
      <t>エダウ</t>
    </rPh>
    <rPh sb="3" eb="5">
      <t>コウシ</t>
    </rPh>
    <rPh sb="5" eb="7">
      <t>ホジョ</t>
    </rPh>
    <rPh sb="7" eb="9">
      <t>リョヒ</t>
    </rPh>
    <phoneticPr fontId="5"/>
  </si>
  <si>
    <t>除・間伐講師報償費</t>
    <rPh sb="0" eb="1">
      <t>ジョ</t>
    </rPh>
    <rPh sb="2" eb="4">
      <t>カンバツ</t>
    </rPh>
    <rPh sb="4" eb="6">
      <t>コウシ</t>
    </rPh>
    <rPh sb="6" eb="9">
      <t>ホウショウヒ</t>
    </rPh>
    <phoneticPr fontId="5"/>
  </si>
  <si>
    <t>除・間伐講師補助報償費</t>
    <rPh sb="0" eb="1">
      <t>ジョ</t>
    </rPh>
    <rPh sb="2" eb="4">
      <t>カンバツ</t>
    </rPh>
    <rPh sb="4" eb="6">
      <t>コウシ</t>
    </rPh>
    <rPh sb="6" eb="8">
      <t>ホジョ</t>
    </rPh>
    <rPh sb="8" eb="11">
      <t>ホウショウヒ</t>
    </rPh>
    <phoneticPr fontId="5"/>
  </si>
  <si>
    <t>除・間伐軍手Ｓ</t>
    <rPh sb="0" eb="1">
      <t>ジョ</t>
    </rPh>
    <rPh sb="2" eb="3">
      <t>アイダ</t>
    </rPh>
    <rPh sb="3" eb="4">
      <t>バツ</t>
    </rPh>
    <rPh sb="4" eb="6">
      <t>グンテ</t>
    </rPh>
    <phoneticPr fontId="5"/>
  </si>
  <si>
    <t>除・間伐軍手Ｍ</t>
    <rPh sb="0" eb="1">
      <t>ジョ</t>
    </rPh>
    <rPh sb="2" eb="3">
      <t>アイダ</t>
    </rPh>
    <rPh sb="3" eb="4">
      <t>バツ</t>
    </rPh>
    <rPh sb="4" eb="6">
      <t>グンテ</t>
    </rPh>
    <phoneticPr fontId="5"/>
  </si>
  <si>
    <t>除・間伐軍手Ｌ</t>
    <rPh sb="0" eb="1">
      <t>ジョ</t>
    </rPh>
    <rPh sb="2" eb="3">
      <t>アイダ</t>
    </rPh>
    <rPh sb="3" eb="4">
      <t>バツ</t>
    </rPh>
    <rPh sb="4" eb="6">
      <t>グンテ</t>
    </rPh>
    <phoneticPr fontId="5"/>
  </si>
  <si>
    <t>除・間伐講師旅費</t>
    <rPh sb="0" eb="1">
      <t>ジョ</t>
    </rPh>
    <rPh sb="2" eb="3">
      <t>アイダ</t>
    </rPh>
    <rPh sb="3" eb="4">
      <t>バツ</t>
    </rPh>
    <rPh sb="4" eb="6">
      <t>コウシ</t>
    </rPh>
    <rPh sb="6" eb="8">
      <t>リョヒ</t>
    </rPh>
    <phoneticPr fontId="5"/>
  </si>
  <si>
    <t>除・間伐講師補助旅費</t>
    <rPh sb="0" eb="1">
      <t>ジョ</t>
    </rPh>
    <rPh sb="2" eb="3">
      <t>アイダ</t>
    </rPh>
    <rPh sb="3" eb="4">
      <t>バツ</t>
    </rPh>
    <rPh sb="4" eb="6">
      <t>コウシ</t>
    </rPh>
    <rPh sb="6" eb="8">
      <t>ホジョ</t>
    </rPh>
    <rPh sb="8" eb="10">
      <t>リョヒ</t>
    </rPh>
    <phoneticPr fontId="5"/>
  </si>
  <si>
    <t>散策道の整備講師報償費</t>
    <rPh sb="0" eb="2">
      <t>サンサク</t>
    </rPh>
    <rPh sb="2" eb="3">
      <t>ミチ</t>
    </rPh>
    <rPh sb="4" eb="6">
      <t>セイビ</t>
    </rPh>
    <rPh sb="6" eb="8">
      <t>コウシ</t>
    </rPh>
    <rPh sb="8" eb="11">
      <t>ホウショウヒ</t>
    </rPh>
    <phoneticPr fontId="5"/>
  </si>
  <si>
    <t>散策道の整備講師補助報償費</t>
    <rPh sb="0" eb="2">
      <t>サンサク</t>
    </rPh>
    <rPh sb="2" eb="3">
      <t>ミチ</t>
    </rPh>
    <rPh sb="4" eb="6">
      <t>セイビ</t>
    </rPh>
    <rPh sb="6" eb="8">
      <t>コウシ</t>
    </rPh>
    <rPh sb="8" eb="10">
      <t>ホジョ</t>
    </rPh>
    <rPh sb="10" eb="13">
      <t>ホウショウヒ</t>
    </rPh>
    <phoneticPr fontId="5"/>
  </si>
  <si>
    <t>散策道の整備軍手Ｓ</t>
    <rPh sb="0" eb="2">
      <t>サンサク</t>
    </rPh>
    <rPh sb="2" eb="3">
      <t>ミチ</t>
    </rPh>
    <rPh sb="4" eb="6">
      <t>セイビ</t>
    </rPh>
    <rPh sb="6" eb="8">
      <t>グンテ</t>
    </rPh>
    <phoneticPr fontId="5"/>
  </si>
  <si>
    <t>散策道の整備軍手Ｍ</t>
    <rPh sb="0" eb="2">
      <t>サンサク</t>
    </rPh>
    <rPh sb="2" eb="3">
      <t>ミチ</t>
    </rPh>
    <rPh sb="4" eb="6">
      <t>セイビ</t>
    </rPh>
    <rPh sb="6" eb="8">
      <t>グンテ</t>
    </rPh>
    <phoneticPr fontId="5"/>
  </si>
  <si>
    <t>散策道の整備軍手Ｌ</t>
    <rPh sb="0" eb="2">
      <t>サンサク</t>
    </rPh>
    <rPh sb="2" eb="3">
      <t>ミチ</t>
    </rPh>
    <rPh sb="4" eb="6">
      <t>セイビ</t>
    </rPh>
    <rPh sb="6" eb="8">
      <t>グンテ</t>
    </rPh>
    <phoneticPr fontId="5"/>
  </si>
  <si>
    <t>散策道の整備講師旅費</t>
    <rPh sb="0" eb="2">
      <t>サンサク</t>
    </rPh>
    <rPh sb="2" eb="3">
      <t>ミチ</t>
    </rPh>
    <rPh sb="4" eb="6">
      <t>セイビ</t>
    </rPh>
    <rPh sb="6" eb="8">
      <t>コウシ</t>
    </rPh>
    <rPh sb="8" eb="10">
      <t>リョヒ</t>
    </rPh>
    <phoneticPr fontId="5"/>
  </si>
  <si>
    <t>散策道の整備講師補助旅費</t>
    <rPh sb="0" eb="2">
      <t>サンサク</t>
    </rPh>
    <rPh sb="2" eb="3">
      <t>ミチ</t>
    </rPh>
    <rPh sb="4" eb="6">
      <t>セイビ</t>
    </rPh>
    <rPh sb="6" eb="8">
      <t>コウシ</t>
    </rPh>
    <rPh sb="8" eb="10">
      <t>ホジョ</t>
    </rPh>
    <rPh sb="10" eb="12">
      <t>リョヒ</t>
    </rPh>
    <phoneticPr fontId="5"/>
  </si>
  <si>
    <t>項目</t>
    <rPh sb="0" eb="2">
      <t>コウモク</t>
    </rPh>
    <phoneticPr fontId="5"/>
  </si>
  <si>
    <t>下刈り事業費計</t>
    <rPh sb="0" eb="2">
      <t>シタガ</t>
    </rPh>
    <rPh sb="3" eb="5">
      <t>ジギョウ</t>
    </rPh>
    <rPh sb="5" eb="6">
      <t>ヒ</t>
    </rPh>
    <rPh sb="6" eb="7">
      <t>ケイ</t>
    </rPh>
    <phoneticPr fontId="5"/>
  </si>
  <si>
    <t>雪起こし事業費計</t>
    <rPh sb="0" eb="1">
      <t>ユキ</t>
    </rPh>
    <rPh sb="1" eb="2">
      <t>オ</t>
    </rPh>
    <rPh sb="4" eb="6">
      <t>ジギョウ</t>
    </rPh>
    <rPh sb="6" eb="7">
      <t>ヒ</t>
    </rPh>
    <rPh sb="7" eb="8">
      <t>ケイ</t>
    </rPh>
    <phoneticPr fontId="5"/>
  </si>
  <si>
    <t>枝打ち事業費計</t>
    <rPh sb="0" eb="2">
      <t>エダウ</t>
    </rPh>
    <rPh sb="3" eb="5">
      <t>ジギョウ</t>
    </rPh>
    <rPh sb="5" eb="6">
      <t>ヒ</t>
    </rPh>
    <rPh sb="6" eb="7">
      <t>ケイ</t>
    </rPh>
    <phoneticPr fontId="5"/>
  </si>
  <si>
    <t>除・間伐事業費計</t>
    <rPh sb="0" eb="1">
      <t>ジョ</t>
    </rPh>
    <rPh sb="2" eb="3">
      <t>アイダ</t>
    </rPh>
    <rPh sb="3" eb="4">
      <t>バツ</t>
    </rPh>
    <rPh sb="4" eb="6">
      <t>ジギョウ</t>
    </rPh>
    <rPh sb="6" eb="7">
      <t>ヒ</t>
    </rPh>
    <rPh sb="7" eb="8">
      <t>ケイ</t>
    </rPh>
    <phoneticPr fontId="5"/>
  </si>
  <si>
    <t>散策道の整備事業費計</t>
    <rPh sb="0" eb="2">
      <t>サンサク</t>
    </rPh>
    <rPh sb="2" eb="3">
      <t>ミチ</t>
    </rPh>
    <rPh sb="4" eb="6">
      <t>セイビ</t>
    </rPh>
    <rPh sb="6" eb="8">
      <t>ジギョウ</t>
    </rPh>
    <rPh sb="8" eb="9">
      <t>ヒ</t>
    </rPh>
    <rPh sb="9" eb="10">
      <t>ケイ</t>
    </rPh>
    <phoneticPr fontId="5"/>
  </si>
  <si>
    <t>移植ごて（スコップ）</t>
    <phoneticPr fontId="5"/>
  </si>
  <si>
    <t>事業費計</t>
    <rPh sb="0" eb="2">
      <t>ジギョウ</t>
    </rPh>
    <rPh sb="2" eb="3">
      <t>ヒ</t>
    </rPh>
    <rPh sb="3" eb="4">
      <t>ケイ</t>
    </rPh>
    <phoneticPr fontId="18"/>
  </si>
  <si>
    <t>紙漉き講師報償費</t>
    <rPh sb="0" eb="1">
      <t>カミ</t>
    </rPh>
    <rPh sb="1" eb="2">
      <t>ス</t>
    </rPh>
    <rPh sb="3" eb="5">
      <t>コウシ</t>
    </rPh>
    <rPh sb="5" eb="8">
      <t>ホウショウヒ</t>
    </rPh>
    <phoneticPr fontId="10"/>
  </si>
  <si>
    <t>紙漉き講師補助報償費</t>
    <rPh sb="0" eb="1">
      <t>カミ</t>
    </rPh>
    <rPh sb="1" eb="2">
      <t>ス</t>
    </rPh>
    <rPh sb="3" eb="5">
      <t>コウシ</t>
    </rPh>
    <rPh sb="5" eb="7">
      <t>ホジョ</t>
    </rPh>
    <rPh sb="7" eb="10">
      <t>ホウショウヒ</t>
    </rPh>
    <phoneticPr fontId="10"/>
  </si>
  <si>
    <t>Ｓ</t>
    <phoneticPr fontId="10"/>
  </si>
  <si>
    <t>Ｍ</t>
    <phoneticPr fontId="10"/>
  </si>
  <si>
    <t>Ｌ</t>
    <phoneticPr fontId="10"/>
  </si>
  <si>
    <t>紙漉き軍手Ｓ</t>
    <rPh sb="0" eb="1">
      <t>カミ</t>
    </rPh>
    <rPh sb="1" eb="2">
      <t>ス</t>
    </rPh>
    <rPh sb="3" eb="5">
      <t>グンテ</t>
    </rPh>
    <phoneticPr fontId="10"/>
  </si>
  <si>
    <t>紙漉き軍手Ｍ</t>
    <rPh sb="0" eb="1">
      <t>カミ</t>
    </rPh>
    <rPh sb="1" eb="2">
      <t>ス</t>
    </rPh>
    <rPh sb="3" eb="5">
      <t>グンテ</t>
    </rPh>
    <phoneticPr fontId="10"/>
  </si>
  <si>
    <t>紙漉き軍手Ｌ</t>
    <rPh sb="0" eb="1">
      <t>カミ</t>
    </rPh>
    <rPh sb="1" eb="2">
      <t>ス</t>
    </rPh>
    <rPh sb="3" eb="5">
      <t>グンテ</t>
    </rPh>
    <phoneticPr fontId="10"/>
  </si>
  <si>
    <t>紙原料（再生パルプ）</t>
    <rPh sb="0" eb="1">
      <t>カミ</t>
    </rPh>
    <rPh sb="1" eb="3">
      <t>ゲンリョウ</t>
    </rPh>
    <rPh sb="4" eb="6">
      <t>サイセイ</t>
    </rPh>
    <phoneticPr fontId="10"/>
  </si>
  <si>
    <t>セット</t>
    <phoneticPr fontId="5"/>
  </si>
  <si>
    <t>木綿のハンカチ</t>
    <rPh sb="0" eb="2">
      <t>モメン</t>
    </rPh>
    <phoneticPr fontId="10"/>
  </si>
  <si>
    <t>木槌</t>
    <rPh sb="0" eb="2">
      <t>キヅチ</t>
    </rPh>
    <phoneticPr fontId="10"/>
  </si>
  <si>
    <t>薪づくり講師報償費</t>
    <rPh sb="0" eb="1">
      <t>マキ</t>
    </rPh>
    <rPh sb="4" eb="6">
      <t>コウシ</t>
    </rPh>
    <rPh sb="6" eb="9">
      <t>ホウショウヒ</t>
    </rPh>
    <phoneticPr fontId="10"/>
  </si>
  <si>
    <t>薪づくり講師補助報償費</t>
    <rPh sb="0" eb="1">
      <t>マキ</t>
    </rPh>
    <rPh sb="4" eb="6">
      <t>コウシ</t>
    </rPh>
    <rPh sb="6" eb="8">
      <t>ホジョ</t>
    </rPh>
    <rPh sb="8" eb="11">
      <t>ホウショウヒ</t>
    </rPh>
    <phoneticPr fontId="10"/>
  </si>
  <si>
    <t>薪づくり軍手Ｓ</t>
    <rPh sb="0" eb="1">
      <t>マキ</t>
    </rPh>
    <rPh sb="4" eb="6">
      <t>グンテ</t>
    </rPh>
    <phoneticPr fontId="10"/>
  </si>
  <si>
    <t>薪づくり軍手Ｍ</t>
    <rPh sb="0" eb="1">
      <t>マキ</t>
    </rPh>
    <rPh sb="4" eb="6">
      <t>グンテ</t>
    </rPh>
    <phoneticPr fontId="10"/>
  </si>
  <si>
    <t>薪づくり軍手Ｌ</t>
    <rPh sb="0" eb="1">
      <t>マキ</t>
    </rPh>
    <rPh sb="4" eb="6">
      <t>グンテ</t>
    </rPh>
    <phoneticPr fontId="10"/>
  </si>
  <si>
    <t>炭焼き講師報償費</t>
    <rPh sb="0" eb="2">
      <t>スミヤ</t>
    </rPh>
    <rPh sb="3" eb="5">
      <t>コウシ</t>
    </rPh>
    <rPh sb="5" eb="8">
      <t>ホウショウヒ</t>
    </rPh>
    <phoneticPr fontId="10"/>
  </si>
  <si>
    <t>炭焼き講師補助報償費</t>
    <rPh sb="0" eb="2">
      <t>スミヤ</t>
    </rPh>
    <rPh sb="3" eb="5">
      <t>コウシ</t>
    </rPh>
    <rPh sb="5" eb="7">
      <t>ホジョ</t>
    </rPh>
    <rPh sb="7" eb="10">
      <t>ホウショウヒ</t>
    </rPh>
    <phoneticPr fontId="10"/>
  </si>
  <si>
    <t>炭焼き軍手Ｓ</t>
    <rPh sb="0" eb="2">
      <t>スミヤ</t>
    </rPh>
    <rPh sb="3" eb="5">
      <t>グンテ</t>
    </rPh>
    <phoneticPr fontId="10"/>
  </si>
  <si>
    <t>炭焼き軍手Ｍ</t>
    <rPh sb="0" eb="2">
      <t>スミヤ</t>
    </rPh>
    <rPh sb="3" eb="5">
      <t>グンテ</t>
    </rPh>
    <phoneticPr fontId="10"/>
  </si>
  <si>
    <t>炭焼き軍手Ｌ</t>
    <rPh sb="0" eb="2">
      <t>スミヤ</t>
    </rPh>
    <rPh sb="3" eb="5">
      <t>グンテ</t>
    </rPh>
    <phoneticPr fontId="10"/>
  </si>
  <si>
    <t>紙漉き講師旅費</t>
    <rPh sb="0" eb="1">
      <t>カミ</t>
    </rPh>
    <rPh sb="1" eb="2">
      <t>ス</t>
    </rPh>
    <rPh sb="3" eb="5">
      <t>コウシ</t>
    </rPh>
    <rPh sb="5" eb="7">
      <t>リョヒ</t>
    </rPh>
    <phoneticPr fontId="10"/>
  </si>
  <si>
    <t>紙漉き講師補助旅費</t>
    <rPh sb="0" eb="1">
      <t>カミ</t>
    </rPh>
    <rPh sb="1" eb="2">
      <t>ス</t>
    </rPh>
    <rPh sb="3" eb="5">
      <t>コウシ</t>
    </rPh>
    <rPh sb="5" eb="7">
      <t>ホジョ</t>
    </rPh>
    <rPh sb="7" eb="9">
      <t>リョヒ</t>
    </rPh>
    <phoneticPr fontId="10"/>
  </si>
  <si>
    <t>薪づくり講師旅費</t>
    <rPh sb="0" eb="1">
      <t>マキ</t>
    </rPh>
    <rPh sb="4" eb="6">
      <t>コウシ</t>
    </rPh>
    <rPh sb="6" eb="8">
      <t>リョヒ</t>
    </rPh>
    <phoneticPr fontId="10"/>
  </si>
  <si>
    <t>薪づくり講師補助旅費</t>
    <rPh sb="0" eb="1">
      <t>マキ</t>
    </rPh>
    <rPh sb="4" eb="6">
      <t>コウシ</t>
    </rPh>
    <rPh sb="6" eb="8">
      <t>ホジョ</t>
    </rPh>
    <rPh sb="8" eb="10">
      <t>リョヒ</t>
    </rPh>
    <phoneticPr fontId="10"/>
  </si>
  <si>
    <t>炭焼き講師旅費</t>
    <rPh sb="0" eb="2">
      <t>スミヤ</t>
    </rPh>
    <rPh sb="3" eb="5">
      <t>コウシ</t>
    </rPh>
    <rPh sb="5" eb="7">
      <t>リョヒ</t>
    </rPh>
    <phoneticPr fontId="10"/>
  </si>
  <si>
    <t>紙漉き事業費計</t>
    <rPh sb="0" eb="1">
      <t>カミ</t>
    </rPh>
    <rPh sb="1" eb="2">
      <t>ス</t>
    </rPh>
    <rPh sb="3" eb="5">
      <t>ジギョウ</t>
    </rPh>
    <rPh sb="5" eb="6">
      <t>ヒ</t>
    </rPh>
    <rPh sb="6" eb="7">
      <t>ケイ</t>
    </rPh>
    <phoneticPr fontId="10"/>
  </si>
  <si>
    <t>薪づくり事業費計</t>
    <rPh sb="0" eb="1">
      <t>マキ</t>
    </rPh>
    <rPh sb="4" eb="6">
      <t>ジギョウ</t>
    </rPh>
    <rPh sb="6" eb="7">
      <t>ヒ</t>
    </rPh>
    <rPh sb="7" eb="8">
      <t>ケイ</t>
    </rPh>
    <phoneticPr fontId="10"/>
  </si>
  <si>
    <t>炭焼き事業費計</t>
    <rPh sb="0" eb="2">
      <t>スミヤ</t>
    </rPh>
    <rPh sb="3" eb="5">
      <t>ジギョウ</t>
    </rPh>
    <rPh sb="5" eb="6">
      <t>ヒ</t>
    </rPh>
    <rPh sb="6" eb="7">
      <t>ケイ</t>
    </rPh>
    <phoneticPr fontId="10"/>
  </si>
  <si>
    <t>炭焼き講師補助旅費</t>
    <rPh sb="0" eb="2">
      <t>スミヤ</t>
    </rPh>
    <rPh sb="3" eb="5">
      <t>コウシ</t>
    </rPh>
    <rPh sb="5" eb="7">
      <t>ホジョ</t>
    </rPh>
    <rPh sb="7" eb="9">
      <t>リョヒ</t>
    </rPh>
    <phoneticPr fontId="10"/>
  </si>
  <si>
    <t>原木シイタケ植菌軍手Ｓ</t>
    <rPh sb="0" eb="2">
      <t>ゲンボク</t>
    </rPh>
    <rPh sb="6" eb="7">
      <t>ウ</t>
    </rPh>
    <rPh sb="7" eb="8">
      <t>キン</t>
    </rPh>
    <rPh sb="8" eb="10">
      <t>グンテ</t>
    </rPh>
    <phoneticPr fontId="10"/>
  </si>
  <si>
    <t>原木シイタケ植菌軍手Ｍ</t>
    <rPh sb="0" eb="2">
      <t>ゲンボク</t>
    </rPh>
    <rPh sb="6" eb="7">
      <t>ウ</t>
    </rPh>
    <rPh sb="7" eb="8">
      <t>キン</t>
    </rPh>
    <rPh sb="8" eb="10">
      <t>グンテ</t>
    </rPh>
    <phoneticPr fontId="10"/>
  </si>
  <si>
    <t>原木シイタケ植菌軍手Ｌ</t>
    <rPh sb="0" eb="2">
      <t>ゲンボク</t>
    </rPh>
    <rPh sb="6" eb="7">
      <t>ウ</t>
    </rPh>
    <rPh sb="7" eb="8">
      <t>キン</t>
    </rPh>
    <rPh sb="8" eb="10">
      <t>グンテ</t>
    </rPh>
    <phoneticPr fontId="10"/>
  </si>
  <si>
    <t>原木シイタケ植菌講師報償費</t>
    <rPh sb="0" eb="2">
      <t>ゲンボク</t>
    </rPh>
    <rPh sb="6" eb="7">
      <t>ウ</t>
    </rPh>
    <rPh sb="7" eb="8">
      <t>キン</t>
    </rPh>
    <rPh sb="8" eb="10">
      <t>コウシ</t>
    </rPh>
    <rPh sb="10" eb="13">
      <t>ホウショウヒ</t>
    </rPh>
    <phoneticPr fontId="10"/>
  </si>
  <si>
    <t>原木シイタケ植菌講師補助報償費</t>
    <rPh sb="0" eb="2">
      <t>ゲンボク</t>
    </rPh>
    <rPh sb="6" eb="7">
      <t>ウ</t>
    </rPh>
    <rPh sb="7" eb="8">
      <t>キン</t>
    </rPh>
    <rPh sb="8" eb="10">
      <t>コウシ</t>
    </rPh>
    <rPh sb="10" eb="12">
      <t>ホジョ</t>
    </rPh>
    <rPh sb="12" eb="15">
      <t>ホウショウヒ</t>
    </rPh>
    <phoneticPr fontId="10"/>
  </si>
  <si>
    <t>原木シイタケ植菌講師旅費</t>
    <rPh sb="0" eb="2">
      <t>ゲンボク</t>
    </rPh>
    <rPh sb="6" eb="7">
      <t>ウ</t>
    </rPh>
    <rPh sb="7" eb="8">
      <t>キン</t>
    </rPh>
    <rPh sb="8" eb="10">
      <t>コウシ</t>
    </rPh>
    <rPh sb="10" eb="12">
      <t>リョヒ</t>
    </rPh>
    <phoneticPr fontId="10"/>
  </si>
  <si>
    <t>原木シイタケ植菌講師補助旅費</t>
    <rPh sb="0" eb="2">
      <t>ゲンボク</t>
    </rPh>
    <rPh sb="6" eb="7">
      <t>ウ</t>
    </rPh>
    <rPh sb="7" eb="8">
      <t>キン</t>
    </rPh>
    <rPh sb="8" eb="10">
      <t>コウシ</t>
    </rPh>
    <rPh sb="10" eb="12">
      <t>ホジョ</t>
    </rPh>
    <rPh sb="12" eb="14">
      <t>リョヒ</t>
    </rPh>
    <phoneticPr fontId="10"/>
  </si>
  <si>
    <t>シイタケ原木</t>
    <rPh sb="4" eb="6">
      <t>ゲンボク</t>
    </rPh>
    <phoneticPr fontId="5"/>
  </si>
  <si>
    <t>シイタケ原木</t>
    <rPh sb="4" eb="6">
      <t>ゲンボク</t>
    </rPh>
    <phoneticPr fontId="10"/>
  </si>
  <si>
    <t>原木シイタケ植菌事業費計</t>
    <rPh sb="0" eb="2">
      <t>ゲンボク</t>
    </rPh>
    <rPh sb="6" eb="7">
      <t>ウ</t>
    </rPh>
    <rPh sb="7" eb="8">
      <t>キン</t>
    </rPh>
    <rPh sb="8" eb="10">
      <t>ジギョウ</t>
    </rPh>
    <rPh sb="10" eb="11">
      <t>ヒ</t>
    </rPh>
    <rPh sb="11" eb="12">
      <t>ケイ</t>
    </rPh>
    <phoneticPr fontId="10"/>
  </si>
  <si>
    <t>原木シイタケ植菌軍手</t>
    <rPh sb="0" eb="2">
      <t>ゲンボク</t>
    </rPh>
    <phoneticPr fontId="18"/>
  </si>
  <si>
    <t>原木シイタケ植菌軍手Ｓ</t>
    <rPh sb="0" eb="2">
      <t>ゲンボク</t>
    </rPh>
    <phoneticPr fontId="18"/>
  </si>
  <si>
    <t>原木シイタケ植菌軍手Ｍ</t>
    <rPh sb="0" eb="2">
      <t>ゲンボク</t>
    </rPh>
    <phoneticPr fontId="18"/>
  </si>
  <si>
    <t>原木シイタケ植菌軍手Ｌ</t>
    <rPh sb="0" eb="2">
      <t>ゲンボク</t>
    </rPh>
    <phoneticPr fontId="18"/>
  </si>
  <si>
    <t>種菌</t>
    <rPh sb="0" eb="1">
      <t>タネ</t>
    </rPh>
    <rPh sb="1" eb="2">
      <t>キン</t>
    </rPh>
    <phoneticPr fontId="10"/>
  </si>
  <si>
    <t>セット</t>
    <phoneticPr fontId="5"/>
  </si>
  <si>
    <t>円／セット</t>
    <phoneticPr fontId="5"/>
  </si>
  <si>
    <t>木のカスタネットづくり軍手Ｓ</t>
    <rPh sb="0" eb="1">
      <t>キ</t>
    </rPh>
    <rPh sb="11" eb="13">
      <t>グンテ</t>
    </rPh>
    <phoneticPr fontId="10"/>
  </si>
  <si>
    <t>木のカスタネットづくり軍手Ｍ</t>
    <rPh sb="0" eb="1">
      <t>キ</t>
    </rPh>
    <rPh sb="11" eb="13">
      <t>グンテ</t>
    </rPh>
    <phoneticPr fontId="10"/>
  </si>
  <si>
    <t>木のカスタネットづくり軍手Ｌ</t>
    <rPh sb="0" eb="1">
      <t>キ</t>
    </rPh>
    <rPh sb="11" eb="13">
      <t>グンテ</t>
    </rPh>
    <phoneticPr fontId="10"/>
  </si>
  <si>
    <t>木のアクセサリーづくり軍手Ｓ</t>
    <rPh sb="0" eb="1">
      <t>キ</t>
    </rPh>
    <rPh sb="11" eb="13">
      <t>グンテ</t>
    </rPh>
    <phoneticPr fontId="10"/>
  </si>
  <si>
    <t>木のアクセサリーづくり軍手Ｍ</t>
    <rPh sb="0" eb="1">
      <t>キ</t>
    </rPh>
    <rPh sb="11" eb="13">
      <t>グンテ</t>
    </rPh>
    <phoneticPr fontId="10"/>
  </si>
  <si>
    <t>木のアクセサリーづくり軍手Ｌ</t>
    <rPh sb="0" eb="1">
      <t>キ</t>
    </rPh>
    <rPh sb="11" eb="13">
      <t>グンテ</t>
    </rPh>
    <phoneticPr fontId="10"/>
  </si>
  <si>
    <t>その他軍手Ｓ</t>
    <rPh sb="2" eb="3">
      <t>ホカ</t>
    </rPh>
    <rPh sb="3" eb="5">
      <t>グンテ</t>
    </rPh>
    <phoneticPr fontId="10"/>
  </si>
  <si>
    <t>その他軍手Ｍ</t>
    <rPh sb="2" eb="3">
      <t>ホカ</t>
    </rPh>
    <rPh sb="3" eb="5">
      <t>グンテ</t>
    </rPh>
    <phoneticPr fontId="10"/>
  </si>
  <si>
    <t>その他軍手Ｌ</t>
    <rPh sb="2" eb="3">
      <t>ホカ</t>
    </rPh>
    <rPh sb="3" eb="5">
      <t>グンテ</t>
    </rPh>
    <phoneticPr fontId="10"/>
  </si>
  <si>
    <t>木のカスタネットづくり講師報償費</t>
    <rPh sb="0" eb="1">
      <t>キ</t>
    </rPh>
    <rPh sb="11" eb="13">
      <t>コウシ</t>
    </rPh>
    <rPh sb="13" eb="16">
      <t>ホウショウヒ</t>
    </rPh>
    <phoneticPr fontId="8"/>
  </si>
  <si>
    <t>木のカスタネットづくり講師補助報償費</t>
    <rPh sb="0" eb="1">
      <t>キ</t>
    </rPh>
    <rPh sb="11" eb="13">
      <t>コウシ</t>
    </rPh>
    <rPh sb="13" eb="15">
      <t>ホジョ</t>
    </rPh>
    <rPh sb="15" eb="18">
      <t>ホウショウヒ</t>
    </rPh>
    <phoneticPr fontId="8"/>
  </si>
  <si>
    <t>木のカスタネットづくり材料</t>
    <rPh sb="0" eb="1">
      <t>キ</t>
    </rPh>
    <rPh sb="11" eb="13">
      <t>ザイリョウ</t>
    </rPh>
    <phoneticPr fontId="8"/>
  </si>
  <si>
    <t>円／セット</t>
    <phoneticPr fontId="5"/>
  </si>
  <si>
    <t>円／セット</t>
    <phoneticPr fontId="5"/>
  </si>
  <si>
    <t>木のカスタネットづくり講師旅費</t>
    <rPh sb="0" eb="1">
      <t>キ</t>
    </rPh>
    <rPh sb="11" eb="13">
      <t>コウシ</t>
    </rPh>
    <rPh sb="13" eb="15">
      <t>リョヒ</t>
    </rPh>
    <phoneticPr fontId="8"/>
  </si>
  <si>
    <t>木のカスタネットづくり講師補助旅費</t>
    <rPh sb="0" eb="1">
      <t>キ</t>
    </rPh>
    <rPh sb="11" eb="13">
      <t>コウシ</t>
    </rPh>
    <rPh sb="13" eb="15">
      <t>ホジョ</t>
    </rPh>
    <rPh sb="15" eb="17">
      <t>リョヒ</t>
    </rPh>
    <phoneticPr fontId="8"/>
  </si>
  <si>
    <t>木のアクセサリーづくり講師報償費</t>
    <rPh sb="0" eb="1">
      <t>キ</t>
    </rPh>
    <rPh sb="11" eb="13">
      <t>コウシ</t>
    </rPh>
    <rPh sb="13" eb="16">
      <t>ホウショウヒ</t>
    </rPh>
    <phoneticPr fontId="8"/>
  </si>
  <si>
    <t>木のアクセサリーづくり講師補助報償費</t>
    <rPh sb="0" eb="1">
      <t>キ</t>
    </rPh>
    <rPh sb="11" eb="13">
      <t>コウシ</t>
    </rPh>
    <rPh sb="13" eb="15">
      <t>ホジョ</t>
    </rPh>
    <rPh sb="15" eb="18">
      <t>ホウショウヒ</t>
    </rPh>
    <phoneticPr fontId="8"/>
  </si>
  <si>
    <t>木のアクセサリーづくり材料</t>
    <rPh sb="0" eb="1">
      <t>キ</t>
    </rPh>
    <rPh sb="11" eb="13">
      <t>ザイリョウ</t>
    </rPh>
    <phoneticPr fontId="8"/>
  </si>
  <si>
    <t>木のアクセサリーづくり講師旅費</t>
    <rPh sb="0" eb="1">
      <t>キ</t>
    </rPh>
    <rPh sb="11" eb="13">
      <t>コウシ</t>
    </rPh>
    <rPh sb="13" eb="15">
      <t>リョヒ</t>
    </rPh>
    <phoneticPr fontId="8"/>
  </si>
  <si>
    <t>木のアクセサリーづくり講師補助旅費</t>
    <rPh sb="0" eb="1">
      <t>キ</t>
    </rPh>
    <rPh sb="11" eb="13">
      <t>コウシ</t>
    </rPh>
    <rPh sb="13" eb="15">
      <t>ホジョ</t>
    </rPh>
    <rPh sb="15" eb="17">
      <t>リョヒ</t>
    </rPh>
    <phoneticPr fontId="8"/>
  </si>
  <si>
    <t>木のカスタネットづくり事業費計</t>
    <rPh sb="0" eb="1">
      <t>キ</t>
    </rPh>
    <rPh sb="11" eb="13">
      <t>ジギョウ</t>
    </rPh>
    <rPh sb="13" eb="14">
      <t>ヒ</t>
    </rPh>
    <rPh sb="14" eb="15">
      <t>ケイ</t>
    </rPh>
    <phoneticPr fontId="8"/>
  </si>
  <si>
    <t>木のアクセサリーづくり事業費計</t>
    <rPh sb="0" eb="1">
      <t>キ</t>
    </rPh>
    <rPh sb="11" eb="13">
      <t>ジギョウ</t>
    </rPh>
    <rPh sb="13" eb="14">
      <t>ヒ</t>
    </rPh>
    <rPh sb="14" eb="15">
      <t>ケイ</t>
    </rPh>
    <phoneticPr fontId="8"/>
  </si>
  <si>
    <t>その他講師報償費</t>
    <rPh sb="2" eb="3">
      <t>ホカ</t>
    </rPh>
    <rPh sb="3" eb="5">
      <t>コウシ</t>
    </rPh>
    <rPh sb="5" eb="8">
      <t>ホウショウヒ</t>
    </rPh>
    <phoneticPr fontId="8"/>
  </si>
  <si>
    <t>その他講師補助報償費</t>
    <rPh sb="2" eb="3">
      <t>ホカ</t>
    </rPh>
    <rPh sb="3" eb="5">
      <t>コウシ</t>
    </rPh>
    <rPh sb="5" eb="7">
      <t>ホジョ</t>
    </rPh>
    <rPh sb="7" eb="10">
      <t>ホウショウヒ</t>
    </rPh>
    <phoneticPr fontId="8"/>
  </si>
  <si>
    <t>その他講師旅費</t>
    <rPh sb="2" eb="3">
      <t>ホカ</t>
    </rPh>
    <rPh sb="3" eb="5">
      <t>コウシ</t>
    </rPh>
    <rPh sb="5" eb="7">
      <t>リョヒ</t>
    </rPh>
    <phoneticPr fontId="8"/>
  </si>
  <si>
    <t>その他講師補助旅費</t>
    <rPh sb="2" eb="3">
      <t>ホカ</t>
    </rPh>
    <rPh sb="3" eb="5">
      <t>コウシ</t>
    </rPh>
    <rPh sb="5" eb="7">
      <t>ホジョ</t>
    </rPh>
    <rPh sb="7" eb="9">
      <t>リョヒ</t>
    </rPh>
    <phoneticPr fontId="8"/>
  </si>
  <si>
    <t>木のカスタネットづくり材料</t>
    <rPh sb="0" eb="1">
      <t>キ</t>
    </rPh>
    <rPh sb="11" eb="13">
      <t>ザイリョウ</t>
    </rPh>
    <phoneticPr fontId="18"/>
  </si>
  <si>
    <t>木のアクセサリーづくり材料</t>
    <rPh sb="0" eb="1">
      <t>キ</t>
    </rPh>
    <rPh sb="11" eb="13">
      <t>ザイリョウ</t>
    </rPh>
    <phoneticPr fontId="18"/>
  </si>
  <si>
    <t>その他事業費計</t>
  </si>
  <si>
    <t>水生生物調査講師報償費</t>
    <rPh sb="0" eb="2">
      <t>スイセイ</t>
    </rPh>
    <rPh sb="2" eb="4">
      <t>セイブツ</t>
    </rPh>
    <rPh sb="4" eb="6">
      <t>チョウサ</t>
    </rPh>
    <rPh sb="6" eb="8">
      <t>コウシ</t>
    </rPh>
    <rPh sb="8" eb="11">
      <t>ホウショウヒ</t>
    </rPh>
    <phoneticPr fontId="10"/>
  </si>
  <si>
    <t>水生生物調査講師補助報償費</t>
    <rPh sb="0" eb="2">
      <t>スイセイ</t>
    </rPh>
    <rPh sb="2" eb="4">
      <t>セイブツ</t>
    </rPh>
    <rPh sb="4" eb="6">
      <t>チョウサ</t>
    </rPh>
    <rPh sb="6" eb="8">
      <t>コウシ</t>
    </rPh>
    <rPh sb="8" eb="10">
      <t>ホジョ</t>
    </rPh>
    <rPh sb="10" eb="13">
      <t>ホウショウヒ</t>
    </rPh>
    <phoneticPr fontId="10"/>
  </si>
  <si>
    <t>水生生物調査講師旅費</t>
    <rPh sb="0" eb="2">
      <t>スイセイ</t>
    </rPh>
    <rPh sb="2" eb="4">
      <t>セイブツ</t>
    </rPh>
    <rPh sb="4" eb="6">
      <t>チョウサ</t>
    </rPh>
    <rPh sb="6" eb="8">
      <t>コウシ</t>
    </rPh>
    <rPh sb="8" eb="10">
      <t>リョヒ</t>
    </rPh>
    <phoneticPr fontId="10"/>
  </si>
  <si>
    <t>水生生物調査講師補助旅費</t>
    <rPh sb="0" eb="2">
      <t>スイセイ</t>
    </rPh>
    <rPh sb="2" eb="4">
      <t>セイブツ</t>
    </rPh>
    <rPh sb="4" eb="6">
      <t>チョウサ</t>
    </rPh>
    <rPh sb="6" eb="8">
      <t>コウシ</t>
    </rPh>
    <rPh sb="8" eb="10">
      <t>ホジョ</t>
    </rPh>
    <rPh sb="10" eb="12">
      <t>リョヒ</t>
    </rPh>
    <phoneticPr fontId="10"/>
  </si>
  <si>
    <t>水質調査講師報償費</t>
    <rPh sb="0" eb="2">
      <t>スイシツ</t>
    </rPh>
    <rPh sb="2" eb="4">
      <t>チョウサ</t>
    </rPh>
    <rPh sb="4" eb="6">
      <t>コウシ</t>
    </rPh>
    <rPh sb="6" eb="9">
      <t>ホウショウヒ</t>
    </rPh>
    <phoneticPr fontId="10"/>
  </si>
  <si>
    <t>水質調査講師補助報償費</t>
    <rPh sb="0" eb="2">
      <t>スイシツ</t>
    </rPh>
    <rPh sb="2" eb="4">
      <t>チョウサ</t>
    </rPh>
    <rPh sb="4" eb="6">
      <t>コウシ</t>
    </rPh>
    <rPh sb="6" eb="8">
      <t>ホジョ</t>
    </rPh>
    <rPh sb="8" eb="11">
      <t>ホウショウヒ</t>
    </rPh>
    <phoneticPr fontId="10"/>
  </si>
  <si>
    <t>水質調査講師旅費</t>
    <rPh sb="0" eb="2">
      <t>スイシツ</t>
    </rPh>
    <rPh sb="2" eb="4">
      <t>チョウサ</t>
    </rPh>
    <rPh sb="4" eb="6">
      <t>コウシ</t>
    </rPh>
    <rPh sb="6" eb="8">
      <t>リョヒ</t>
    </rPh>
    <phoneticPr fontId="10"/>
  </si>
  <si>
    <t>水質調査講師補助旅費</t>
    <rPh sb="0" eb="2">
      <t>スイシツ</t>
    </rPh>
    <rPh sb="2" eb="4">
      <t>チョウサ</t>
    </rPh>
    <rPh sb="4" eb="6">
      <t>コウシ</t>
    </rPh>
    <rPh sb="6" eb="8">
      <t>ホジョ</t>
    </rPh>
    <rPh sb="8" eb="10">
      <t>リョヒ</t>
    </rPh>
    <phoneticPr fontId="10"/>
  </si>
  <si>
    <t>水生生物調査事業費計</t>
    <rPh sb="0" eb="2">
      <t>スイセイ</t>
    </rPh>
    <rPh sb="2" eb="4">
      <t>セイブツ</t>
    </rPh>
    <rPh sb="4" eb="6">
      <t>チョウサ</t>
    </rPh>
    <rPh sb="6" eb="8">
      <t>ジギョウ</t>
    </rPh>
    <rPh sb="8" eb="9">
      <t>ヒ</t>
    </rPh>
    <rPh sb="9" eb="10">
      <t>ケイ</t>
    </rPh>
    <phoneticPr fontId="10"/>
  </si>
  <si>
    <t>水質調査事業費計</t>
    <rPh sb="0" eb="2">
      <t>スイシツ</t>
    </rPh>
    <rPh sb="2" eb="4">
      <t>チョウサ</t>
    </rPh>
    <rPh sb="4" eb="6">
      <t>ジギョウ</t>
    </rPh>
    <rPh sb="6" eb="7">
      <t>ヒ</t>
    </rPh>
    <rPh sb="7" eb="8">
      <t>ケイ</t>
    </rPh>
    <phoneticPr fontId="10"/>
  </si>
  <si>
    <t>木材生産・加工講師報償費</t>
    <rPh sb="0" eb="2">
      <t>モクザイ</t>
    </rPh>
    <rPh sb="2" eb="4">
      <t>セイサン</t>
    </rPh>
    <rPh sb="5" eb="7">
      <t>カコウ</t>
    </rPh>
    <rPh sb="7" eb="9">
      <t>コウシ</t>
    </rPh>
    <rPh sb="9" eb="12">
      <t>ホウショウヒ</t>
    </rPh>
    <phoneticPr fontId="10"/>
  </si>
  <si>
    <t>森林調査・自然観察</t>
    <rPh sb="0" eb="2">
      <t>シンリン</t>
    </rPh>
    <rPh sb="2" eb="4">
      <t>チョウサ</t>
    </rPh>
    <rPh sb="5" eb="7">
      <t>シゼン</t>
    </rPh>
    <rPh sb="7" eb="9">
      <t>カンサツ</t>
    </rPh>
    <phoneticPr fontId="5"/>
  </si>
  <si>
    <t>森林調査・自然観察講師報償費</t>
    <rPh sb="0" eb="2">
      <t>シンリン</t>
    </rPh>
    <rPh sb="2" eb="4">
      <t>チョウサ</t>
    </rPh>
    <rPh sb="5" eb="7">
      <t>シゼン</t>
    </rPh>
    <rPh sb="7" eb="9">
      <t>カンサツ</t>
    </rPh>
    <rPh sb="9" eb="11">
      <t>コウシ</t>
    </rPh>
    <rPh sb="11" eb="14">
      <t>ホウショウヒ</t>
    </rPh>
    <phoneticPr fontId="10"/>
  </si>
  <si>
    <t>森林調査・自然観察講師旅費</t>
    <rPh sb="0" eb="2">
      <t>シンリン</t>
    </rPh>
    <rPh sb="2" eb="4">
      <t>チョウサ</t>
    </rPh>
    <rPh sb="5" eb="7">
      <t>シゼン</t>
    </rPh>
    <rPh sb="7" eb="9">
      <t>カンサツ</t>
    </rPh>
    <rPh sb="9" eb="11">
      <t>コウシ</t>
    </rPh>
    <rPh sb="11" eb="13">
      <t>リョヒ</t>
    </rPh>
    <phoneticPr fontId="10"/>
  </si>
  <si>
    <t>森林調査・自然観察講師補助報償費</t>
    <rPh sb="0" eb="2">
      <t>シンリン</t>
    </rPh>
    <rPh sb="2" eb="4">
      <t>チョウサ</t>
    </rPh>
    <rPh sb="5" eb="7">
      <t>シゼン</t>
    </rPh>
    <rPh sb="7" eb="9">
      <t>カンサツ</t>
    </rPh>
    <rPh sb="9" eb="11">
      <t>コウシ</t>
    </rPh>
    <rPh sb="11" eb="13">
      <t>ホジョ</t>
    </rPh>
    <rPh sb="13" eb="16">
      <t>ホウショウヒ</t>
    </rPh>
    <phoneticPr fontId="10"/>
  </si>
  <si>
    <t>森林調査・自然観察講師補助旅費</t>
    <rPh sb="0" eb="2">
      <t>シンリン</t>
    </rPh>
    <rPh sb="2" eb="4">
      <t>チョウサ</t>
    </rPh>
    <rPh sb="5" eb="7">
      <t>シゼン</t>
    </rPh>
    <rPh sb="7" eb="9">
      <t>カンサツ</t>
    </rPh>
    <rPh sb="9" eb="11">
      <t>コウシ</t>
    </rPh>
    <rPh sb="11" eb="13">
      <t>ホジョ</t>
    </rPh>
    <rPh sb="13" eb="15">
      <t>リョヒ</t>
    </rPh>
    <phoneticPr fontId="10"/>
  </si>
  <si>
    <t>森林調査・自然観察軍手Ｓ</t>
    <rPh sb="0" eb="2">
      <t>シンリン</t>
    </rPh>
    <rPh sb="2" eb="4">
      <t>チョウサ</t>
    </rPh>
    <rPh sb="5" eb="7">
      <t>シゼン</t>
    </rPh>
    <rPh sb="7" eb="9">
      <t>カンサツ</t>
    </rPh>
    <rPh sb="9" eb="11">
      <t>グンテ</t>
    </rPh>
    <phoneticPr fontId="10"/>
  </si>
  <si>
    <t>森林調査・自然観察軍手Ｍ</t>
    <rPh sb="0" eb="2">
      <t>シンリン</t>
    </rPh>
    <rPh sb="2" eb="4">
      <t>チョウサ</t>
    </rPh>
    <rPh sb="5" eb="7">
      <t>シゼン</t>
    </rPh>
    <rPh sb="7" eb="9">
      <t>カンサツ</t>
    </rPh>
    <rPh sb="9" eb="11">
      <t>グンテ</t>
    </rPh>
    <phoneticPr fontId="10"/>
  </si>
  <si>
    <t>森林調査・自然観察軍手Ｌ</t>
    <rPh sb="0" eb="2">
      <t>シンリン</t>
    </rPh>
    <rPh sb="2" eb="4">
      <t>チョウサ</t>
    </rPh>
    <rPh sb="5" eb="7">
      <t>シゼン</t>
    </rPh>
    <rPh sb="7" eb="9">
      <t>カンサツ</t>
    </rPh>
    <rPh sb="9" eb="11">
      <t>グンテ</t>
    </rPh>
    <phoneticPr fontId="10"/>
  </si>
  <si>
    <t>木材生産・加工講師補助報償費</t>
    <rPh sb="0" eb="2">
      <t>モクザイ</t>
    </rPh>
    <rPh sb="2" eb="4">
      <t>セイサン</t>
    </rPh>
    <rPh sb="5" eb="7">
      <t>カコウ</t>
    </rPh>
    <rPh sb="7" eb="9">
      <t>コウシ</t>
    </rPh>
    <rPh sb="9" eb="11">
      <t>ホジョ</t>
    </rPh>
    <rPh sb="11" eb="14">
      <t>ホウショウヒ</t>
    </rPh>
    <phoneticPr fontId="10"/>
  </si>
  <si>
    <t>木材生産・加工講師旅費</t>
    <rPh sb="0" eb="2">
      <t>モクザイ</t>
    </rPh>
    <rPh sb="2" eb="4">
      <t>セイサン</t>
    </rPh>
    <rPh sb="5" eb="7">
      <t>カコウ</t>
    </rPh>
    <rPh sb="7" eb="9">
      <t>コウシ</t>
    </rPh>
    <rPh sb="9" eb="11">
      <t>リョヒ</t>
    </rPh>
    <phoneticPr fontId="10"/>
  </si>
  <si>
    <t>木材生産・加工講師補助旅費</t>
    <rPh sb="0" eb="2">
      <t>モクザイ</t>
    </rPh>
    <rPh sb="2" eb="4">
      <t>セイサン</t>
    </rPh>
    <rPh sb="5" eb="7">
      <t>カコウ</t>
    </rPh>
    <rPh sb="7" eb="9">
      <t>コウシ</t>
    </rPh>
    <rPh sb="9" eb="11">
      <t>ホジョ</t>
    </rPh>
    <rPh sb="11" eb="13">
      <t>リョヒ</t>
    </rPh>
    <phoneticPr fontId="10"/>
  </si>
  <si>
    <t>木材生産・加工事業費計</t>
    <rPh sb="0" eb="2">
      <t>モクザイ</t>
    </rPh>
    <rPh sb="2" eb="4">
      <t>セイサン</t>
    </rPh>
    <rPh sb="5" eb="7">
      <t>カコウ</t>
    </rPh>
    <rPh sb="7" eb="9">
      <t>ジギョウ</t>
    </rPh>
    <rPh sb="9" eb="10">
      <t>ヒ</t>
    </rPh>
    <rPh sb="10" eb="11">
      <t>ケイ</t>
    </rPh>
    <phoneticPr fontId="10"/>
  </si>
  <si>
    <t>森林調査・自然観察事業費計</t>
    <rPh sb="0" eb="2">
      <t>シンリン</t>
    </rPh>
    <rPh sb="2" eb="4">
      <t>チョウサ</t>
    </rPh>
    <rPh sb="5" eb="7">
      <t>シゼン</t>
    </rPh>
    <rPh sb="7" eb="9">
      <t>カンサツ</t>
    </rPh>
    <rPh sb="9" eb="11">
      <t>ジギョウ</t>
    </rPh>
    <rPh sb="11" eb="12">
      <t>ヒ</t>
    </rPh>
    <rPh sb="12" eb="13">
      <t>ケイ</t>
    </rPh>
    <phoneticPr fontId="10"/>
  </si>
  <si>
    <t>木材生産・加工軍手Ｓ</t>
    <rPh sb="7" eb="9">
      <t>グンテ</t>
    </rPh>
    <phoneticPr fontId="10"/>
  </si>
  <si>
    <t>木材生産・加工軍手Ｍ</t>
    <rPh sb="7" eb="9">
      <t>グンテ</t>
    </rPh>
    <phoneticPr fontId="10"/>
  </si>
  <si>
    <t>木材生産・加工軍手Ｌ</t>
    <rPh sb="7" eb="9">
      <t>グンテ</t>
    </rPh>
    <phoneticPr fontId="10"/>
  </si>
  <si>
    <t>森林整備講師報償費</t>
    <rPh sb="0" eb="2">
      <t>シンリン</t>
    </rPh>
    <rPh sb="2" eb="4">
      <t>セイビ</t>
    </rPh>
    <rPh sb="4" eb="6">
      <t>コウシ</t>
    </rPh>
    <rPh sb="6" eb="9">
      <t>ホウショウヒ</t>
    </rPh>
    <phoneticPr fontId="10"/>
  </si>
  <si>
    <t>森林整備講師補助報償費</t>
    <rPh sb="0" eb="2">
      <t>シンリン</t>
    </rPh>
    <rPh sb="2" eb="4">
      <t>セイビ</t>
    </rPh>
    <rPh sb="4" eb="6">
      <t>コウシ</t>
    </rPh>
    <rPh sb="6" eb="8">
      <t>ホジョ</t>
    </rPh>
    <rPh sb="8" eb="11">
      <t>ホウショウヒ</t>
    </rPh>
    <phoneticPr fontId="10"/>
  </si>
  <si>
    <t>森林整備講師旅費</t>
    <rPh sb="0" eb="2">
      <t>シンリン</t>
    </rPh>
    <rPh sb="2" eb="4">
      <t>セイビ</t>
    </rPh>
    <rPh sb="4" eb="6">
      <t>コウシ</t>
    </rPh>
    <rPh sb="6" eb="8">
      <t>リョヒ</t>
    </rPh>
    <phoneticPr fontId="10"/>
  </si>
  <si>
    <t>森林整備講師補助旅費</t>
    <rPh sb="0" eb="2">
      <t>シンリン</t>
    </rPh>
    <rPh sb="2" eb="4">
      <t>セイビ</t>
    </rPh>
    <rPh sb="4" eb="6">
      <t>コウシ</t>
    </rPh>
    <rPh sb="6" eb="8">
      <t>ホジョ</t>
    </rPh>
    <rPh sb="8" eb="10">
      <t>リョヒ</t>
    </rPh>
    <phoneticPr fontId="10"/>
  </si>
  <si>
    <t>森林環境教育講師報償費</t>
    <rPh sb="0" eb="2">
      <t>シンリン</t>
    </rPh>
    <rPh sb="2" eb="4">
      <t>カンキョウ</t>
    </rPh>
    <rPh sb="4" eb="6">
      <t>キョウイク</t>
    </rPh>
    <rPh sb="6" eb="8">
      <t>コウシ</t>
    </rPh>
    <rPh sb="8" eb="11">
      <t>ホウショウヒ</t>
    </rPh>
    <phoneticPr fontId="10"/>
  </si>
  <si>
    <t>森林環境教育講師補助報償費</t>
    <rPh sb="0" eb="2">
      <t>シンリン</t>
    </rPh>
    <rPh sb="2" eb="4">
      <t>カンキョウ</t>
    </rPh>
    <rPh sb="4" eb="6">
      <t>キョウイク</t>
    </rPh>
    <rPh sb="6" eb="8">
      <t>コウシ</t>
    </rPh>
    <rPh sb="8" eb="10">
      <t>ホジョ</t>
    </rPh>
    <rPh sb="10" eb="13">
      <t>ホウショウヒ</t>
    </rPh>
    <phoneticPr fontId="10"/>
  </si>
  <si>
    <t>森林環境教育講師旅費</t>
    <rPh sb="0" eb="2">
      <t>シンリン</t>
    </rPh>
    <rPh sb="2" eb="4">
      <t>カンキョウ</t>
    </rPh>
    <rPh sb="4" eb="6">
      <t>キョウイク</t>
    </rPh>
    <rPh sb="6" eb="8">
      <t>コウシ</t>
    </rPh>
    <rPh sb="8" eb="10">
      <t>リョヒ</t>
    </rPh>
    <phoneticPr fontId="10"/>
  </si>
  <si>
    <t>森林環境教育講師補助旅費</t>
    <rPh sb="0" eb="2">
      <t>シンリン</t>
    </rPh>
    <rPh sb="2" eb="4">
      <t>カンキョウ</t>
    </rPh>
    <rPh sb="4" eb="6">
      <t>キョウイク</t>
    </rPh>
    <rPh sb="6" eb="8">
      <t>コウシ</t>
    </rPh>
    <rPh sb="8" eb="10">
      <t>ホジョ</t>
    </rPh>
    <rPh sb="10" eb="12">
      <t>リョヒ</t>
    </rPh>
    <phoneticPr fontId="10"/>
  </si>
  <si>
    <t>機能・役割講師報償費</t>
    <rPh sb="0" eb="2">
      <t>キノウ</t>
    </rPh>
    <rPh sb="3" eb="5">
      <t>ヤクワリ</t>
    </rPh>
    <rPh sb="5" eb="7">
      <t>コウシ</t>
    </rPh>
    <rPh sb="7" eb="10">
      <t>ホウショウヒ</t>
    </rPh>
    <phoneticPr fontId="10"/>
  </si>
  <si>
    <t>機能・役割講師補助報償費</t>
    <rPh sb="0" eb="2">
      <t>キノウ</t>
    </rPh>
    <rPh sb="3" eb="5">
      <t>ヤクワリ</t>
    </rPh>
    <rPh sb="5" eb="7">
      <t>コウシ</t>
    </rPh>
    <rPh sb="7" eb="9">
      <t>ホジョ</t>
    </rPh>
    <rPh sb="9" eb="12">
      <t>ホウショウヒ</t>
    </rPh>
    <phoneticPr fontId="10"/>
  </si>
  <si>
    <t>機能・役割講師旅費</t>
    <rPh sb="0" eb="2">
      <t>キノウ</t>
    </rPh>
    <rPh sb="3" eb="5">
      <t>ヤクワリ</t>
    </rPh>
    <rPh sb="5" eb="7">
      <t>コウシ</t>
    </rPh>
    <rPh sb="7" eb="9">
      <t>リョヒ</t>
    </rPh>
    <phoneticPr fontId="10"/>
  </si>
  <si>
    <t>機能・役割講師補助旅費</t>
    <rPh sb="0" eb="2">
      <t>キノウ</t>
    </rPh>
    <rPh sb="3" eb="5">
      <t>ヤクワリ</t>
    </rPh>
    <rPh sb="5" eb="7">
      <t>コウシ</t>
    </rPh>
    <rPh sb="7" eb="9">
      <t>ホジョ</t>
    </rPh>
    <rPh sb="9" eb="11">
      <t>リョヒ</t>
    </rPh>
    <phoneticPr fontId="10"/>
  </si>
  <si>
    <t>機能・役割事業費計</t>
    <rPh sb="0" eb="2">
      <t>キノウ</t>
    </rPh>
    <rPh sb="3" eb="5">
      <t>ヤクワリ</t>
    </rPh>
    <rPh sb="5" eb="8">
      <t>ジギョウヒ</t>
    </rPh>
    <rPh sb="8" eb="9">
      <t>ケイ</t>
    </rPh>
    <phoneticPr fontId="10"/>
  </si>
  <si>
    <t>森林環境教育事業費計</t>
    <rPh sb="0" eb="2">
      <t>シンリン</t>
    </rPh>
    <rPh sb="2" eb="4">
      <t>カンキョウ</t>
    </rPh>
    <rPh sb="4" eb="6">
      <t>キョウイク</t>
    </rPh>
    <rPh sb="6" eb="8">
      <t>ジギョウ</t>
    </rPh>
    <rPh sb="8" eb="9">
      <t>ヒ</t>
    </rPh>
    <rPh sb="9" eb="10">
      <t>ケイ</t>
    </rPh>
    <phoneticPr fontId="10"/>
  </si>
  <si>
    <t>森林整備事業費計</t>
    <rPh sb="0" eb="2">
      <t>シンリン</t>
    </rPh>
    <rPh sb="2" eb="4">
      <t>セイビ</t>
    </rPh>
    <rPh sb="4" eb="6">
      <t>ジギョウ</t>
    </rPh>
    <rPh sb="6" eb="7">
      <t>ヒ</t>
    </rPh>
    <rPh sb="7" eb="8">
      <t>ケイ</t>
    </rPh>
    <phoneticPr fontId="10"/>
  </si>
  <si>
    <t>補助金</t>
    <rPh sb="0" eb="3">
      <t>ホジョキン</t>
    </rPh>
    <phoneticPr fontId="18"/>
  </si>
  <si>
    <t>消耗品費</t>
    <rPh sb="0" eb="2">
      <t>ショウモウ</t>
    </rPh>
    <rPh sb="2" eb="3">
      <t>ヒン</t>
    </rPh>
    <rPh sb="3" eb="4">
      <t>ヒ</t>
    </rPh>
    <phoneticPr fontId="18"/>
  </si>
  <si>
    <t>＜概要＞</t>
    <rPh sb="1" eb="3">
      <t>ガイヨウ</t>
    </rPh>
    <phoneticPr fontId="5"/>
  </si>
  <si>
    <t>　</t>
  </si>
  <si>
    <t>＜詳細＞</t>
    <rPh sb="1" eb="3">
      <t>ショウサイ</t>
    </rPh>
    <phoneticPr fontId="5"/>
  </si>
  <si>
    <t>費目</t>
    <rPh sb="0" eb="2">
      <t>ヒモク</t>
    </rPh>
    <phoneticPr fontId="5"/>
  </si>
  <si>
    <t>学校提案講師報償費</t>
  </si>
  <si>
    <t>学校提案講師補助報償費</t>
  </si>
  <si>
    <t>学校提案消耗品費</t>
  </si>
  <si>
    <t>学校提案講師旅費</t>
  </si>
  <si>
    <t>学校提案講師補助旅費</t>
  </si>
  <si>
    <t>学校提案事業費計</t>
    <rPh sb="0" eb="2">
      <t>ガッコウ</t>
    </rPh>
    <rPh sb="2" eb="4">
      <t>テイアン</t>
    </rPh>
    <rPh sb="4" eb="6">
      <t>ジギョウ</t>
    </rPh>
    <rPh sb="6" eb="7">
      <t>ヒ</t>
    </rPh>
    <rPh sb="7" eb="8">
      <t>ケイ</t>
    </rPh>
    <phoneticPr fontId="5"/>
  </si>
  <si>
    <t>学校提案補助金計</t>
    <rPh sb="0" eb="2">
      <t>ガッコウ</t>
    </rPh>
    <rPh sb="2" eb="4">
      <t>テイアン</t>
    </rPh>
    <rPh sb="4" eb="7">
      <t>ホジョキン</t>
    </rPh>
    <rPh sb="7" eb="8">
      <t>ケイ</t>
    </rPh>
    <phoneticPr fontId="5"/>
  </si>
  <si>
    <t>事業費計</t>
    <rPh sb="0" eb="3">
      <t>ジギョウヒ</t>
    </rPh>
    <rPh sb="3" eb="4">
      <t>ケイ</t>
    </rPh>
    <phoneticPr fontId="18"/>
  </si>
  <si>
    <t>チェック</t>
    <phoneticPr fontId="18"/>
  </si>
  <si>
    <t>メニュー</t>
    <phoneticPr fontId="18"/>
  </si>
  <si>
    <t>事業名</t>
    <rPh sb="0" eb="2">
      <t>ジギョウ</t>
    </rPh>
    <rPh sb="2" eb="3">
      <t>メイ</t>
    </rPh>
    <phoneticPr fontId="18"/>
  </si>
  <si>
    <t>メニュー</t>
    <phoneticPr fontId="18"/>
  </si>
  <si>
    <t>合計</t>
    <rPh sb="0" eb="2">
      <t>ゴウケイ</t>
    </rPh>
    <phoneticPr fontId="18"/>
  </si>
  <si>
    <t>パックテスト（酸性雨）</t>
    <rPh sb="7" eb="10">
      <t>サンセイウ</t>
    </rPh>
    <phoneticPr fontId="18"/>
  </si>
  <si>
    <t>パックテスト（ＰＨ5.0～9.5）</t>
  </si>
  <si>
    <t>パックテスト（ＰＨ5.0～9.5）</t>
    <phoneticPr fontId="18"/>
  </si>
  <si>
    <t>パックテスト（ＣＯＤ0～8mg/L）</t>
    <phoneticPr fontId="18"/>
  </si>
  <si>
    <t>パックテスト（ＣＯＤ0～100mg/L）</t>
    <phoneticPr fontId="18"/>
  </si>
  <si>
    <t>パックテスト（酸性雨）</t>
    <phoneticPr fontId="10"/>
  </si>
  <si>
    <t>パックテスト（ＰＨ5.0～9.5）</t>
    <phoneticPr fontId="10"/>
  </si>
  <si>
    <t>円／本</t>
    <rPh sb="0" eb="1">
      <t>エン</t>
    </rPh>
    <rPh sb="2" eb="3">
      <t>ホン</t>
    </rPh>
    <phoneticPr fontId="5"/>
  </si>
  <si>
    <t>パックテスト（酸性雨）</t>
    <phoneticPr fontId="10"/>
  </si>
  <si>
    <t>タモ（伸縮あり）</t>
    <rPh sb="3" eb="5">
      <t>シンシュク</t>
    </rPh>
    <phoneticPr fontId="5"/>
  </si>
  <si>
    <t>タモ（伸縮無し）</t>
    <rPh sb="3" eb="5">
      <t>シンシュク</t>
    </rPh>
    <rPh sb="5" eb="6">
      <t>ナ</t>
    </rPh>
    <phoneticPr fontId="5"/>
  </si>
  <si>
    <t>タモ（伸縮あり）</t>
    <rPh sb="3" eb="5">
      <t>シンシュク</t>
    </rPh>
    <phoneticPr fontId="10"/>
  </si>
  <si>
    <t>タモ（伸縮無し）</t>
    <phoneticPr fontId="10"/>
  </si>
  <si>
    <t>タモ（伸縮あり）</t>
    <rPh sb="3" eb="5">
      <t>シンシュク</t>
    </rPh>
    <phoneticPr fontId="18"/>
  </si>
  <si>
    <t>タモ（伸縮無し）</t>
    <rPh sb="3" eb="5">
      <t>シンシュク</t>
    </rPh>
    <rPh sb="5" eb="6">
      <t>ナ</t>
    </rPh>
    <phoneticPr fontId="18"/>
  </si>
  <si>
    <t>パックテスト
ｐＨ</t>
    <phoneticPr fontId="2"/>
  </si>
  <si>
    <r>
      <t xml:space="preserve">紙原料
</t>
    </r>
    <r>
      <rPr>
        <sz val="7"/>
        <color indexed="8"/>
        <rFont val="ＭＳ 明朝"/>
        <family val="1"/>
        <charset val="128"/>
      </rPr>
      <t>(再生パルプ)</t>
    </r>
    <rPh sb="0" eb="1">
      <t>カミ</t>
    </rPh>
    <rPh sb="1" eb="3">
      <t>ゲンリョウ</t>
    </rPh>
    <rPh sb="5" eb="7">
      <t>サイセイ</t>
    </rPh>
    <phoneticPr fontId="2"/>
  </si>
  <si>
    <t>行先</t>
    <rPh sb="0" eb="2">
      <t>イキサキ</t>
    </rPh>
    <phoneticPr fontId="5"/>
  </si>
  <si>
    <t>⇔</t>
    <phoneticPr fontId="5"/>
  </si>
  <si>
    <t>留意事項記載の地域を入力してください</t>
    <rPh sb="0" eb="2">
      <t>リュウイ</t>
    </rPh>
    <rPh sb="2" eb="4">
      <t>ジコウ</t>
    </rPh>
    <rPh sb="4" eb="6">
      <t>キサイ</t>
    </rPh>
    <rPh sb="7" eb="9">
      <t>チイキ</t>
    </rPh>
    <rPh sb="10" eb="12">
      <t>ニュウリョク</t>
    </rPh>
    <phoneticPr fontId="5"/>
  </si>
  <si>
    <t>森林整備（林業・里山林の手入れなどの体験活動）（内訳）</t>
    <rPh sb="0" eb="2">
      <t>シンリン</t>
    </rPh>
    <rPh sb="2" eb="4">
      <t>セイビ</t>
    </rPh>
    <rPh sb="5" eb="7">
      <t>リンギョウ</t>
    </rPh>
    <rPh sb="8" eb="10">
      <t>サトヤマ</t>
    </rPh>
    <rPh sb="10" eb="11">
      <t>リン</t>
    </rPh>
    <rPh sb="12" eb="14">
      <t>テイ</t>
    </rPh>
    <rPh sb="18" eb="20">
      <t>タイケン</t>
    </rPh>
    <rPh sb="20" eb="22">
      <t>カツドウ</t>
    </rPh>
    <rPh sb="24" eb="26">
      <t>ウチワケ</t>
    </rPh>
    <phoneticPr fontId="5"/>
  </si>
  <si>
    <t>特用林産（林産物の活用）（内訳）</t>
    <rPh sb="0" eb="2">
      <t>トクヨウ</t>
    </rPh>
    <rPh sb="2" eb="4">
      <t>リンサン</t>
    </rPh>
    <rPh sb="5" eb="7">
      <t>リンサン</t>
    </rPh>
    <rPh sb="7" eb="8">
      <t>ブツ</t>
    </rPh>
    <rPh sb="9" eb="11">
      <t>カツヨウ</t>
    </rPh>
    <rPh sb="13" eb="15">
      <t>ウチワケ</t>
    </rPh>
    <phoneticPr fontId="5"/>
  </si>
  <si>
    <t>染物（草木たたき染め等）講師報償費</t>
    <rPh sb="0" eb="2">
      <t>ソメモノ</t>
    </rPh>
    <rPh sb="8" eb="9">
      <t>ソ</t>
    </rPh>
    <rPh sb="10" eb="11">
      <t>ナド</t>
    </rPh>
    <rPh sb="12" eb="14">
      <t>コウシ</t>
    </rPh>
    <rPh sb="14" eb="17">
      <t>ホウショウヒ</t>
    </rPh>
    <phoneticPr fontId="10"/>
  </si>
  <si>
    <t>染物（草木たたき染め等）講師旅費</t>
    <rPh sb="0" eb="2">
      <t>ソメモノ</t>
    </rPh>
    <rPh sb="8" eb="9">
      <t>ソ</t>
    </rPh>
    <rPh sb="10" eb="11">
      <t>ナド</t>
    </rPh>
    <rPh sb="12" eb="14">
      <t>コウシ</t>
    </rPh>
    <rPh sb="14" eb="16">
      <t>リョヒ</t>
    </rPh>
    <phoneticPr fontId="10"/>
  </si>
  <si>
    <t>染物（草木たたき染め等）講師補助報償費</t>
    <rPh sb="0" eb="2">
      <t>ソメモノ</t>
    </rPh>
    <rPh sb="8" eb="9">
      <t>ソ</t>
    </rPh>
    <rPh sb="10" eb="11">
      <t>ナド</t>
    </rPh>
    <rPh sb="12" eb="14">
      <t>コウシ</t>
    </rPh>
    <rPh sb="14" eb="16">
      <t>ホジョ</t>
    </rPh>
    <rPh sb="16" eb="19">
      <t>ホウショウヒ</t>
    </rPh>
    <phoneticPr fontId="10"/>
  </si>
  <si>
    <t>染物（草木たたき染め等）講師補助旅費</t>
    <rPh sb="0" eb="2">
      <t>ソメモノ</t>
    </rPh>
    <rPh sb="8" eb="9">
      <t>ソ</t>
    </rPh>
    <rPh sb="10" eb="11">
      <t>ナド</t>
    </rPh>
    <rPh sb="12" eb="14">
      <t>コウシ</t>
    </rPh>
    <rPh sb="14" eb="16">
      <t>ホジョ</t>
    </rPh>
    <rPh sb="16" eb="18">
      <t>リョヒ</t>
    </rPh>
    <phoneticPr fontId="10"/>
  </si>
  <si>
    <t>染物（草木たたき染め等）軍手Ｓ</t>
    <rPh sb="0" eb="2">
      <t>ソメモノ</t>
    </rPh>
    <rPh sb="8" eb="9">
      <t>ソ</t>
    </rPh>
    <rPh sb="10" eb="11">
      <t>ナド</t>
    </rPh>
    <rPh sb="12" eb="14">
      <t>グンテ</t>
    </rPh>
    <phoneticPr fontId="10"/>
  </si>
  <si>
    <t>染物（草木たたき染め等）軍手Ｍ</t>
    <rPh sb="0" eb="2">
      <t>ソメモノ</t>
    </rPh>
    <rPh sb="8" eb="9">
      <t>ソ</t>
    </rPh>
    <rPh sb="10" eb="11">
      <t>ナド</t>
    </rPh>
    <rPh sb="12" eb="14">
      <t>グンテ</t>
    </rPh>
    <phoneticPr fontId="10"/>
  </si>
  <si>
    <t>染物（草木たたき染め等）軍手Ｌ</t>
    <rPh sb="0" eb="2">
      <t>ソメモノ</t>
    </rPh>
    <rPh sb="8" eb="9">
      <t>ソ</t>
    </rPh>
    <rPh sb="10" eb="11">
      <t>ナド</t>
    </rPh>
    <rPh sb="12" eb="14">
      <t>グンテ</t>
    </rPh>
    <phoneticPr fontId="10"/>
  </si>
  <si>
    <t>染物（草木たたき染め等）事業費計</t>
    <rPh sb="0" eb="2">
      <t>ソメモノ</t>
    </rPh>
    <rPh sb="8" eb="9">
      <t>ソ</t>
    </rPh>
    <rPh sb="10" eb="11">
      <t>ナド</t>
    </rPh>
    <rPh sb="12" eb="14">
      <t>ジギョウ</t>
    </rPh>
    <rPh sb="14" eb="15">
      <t>ヒ</t>
    </rPh>
    <rPh sb="15" eb="16">
      <t>ケイ</t>
    </rPh>
    <phoneticPr fontId="10"/>
  </si>
  <si>
    <t>木の笛づくり講師報償費</t>
    <rPh sb="0" eb="1">
      <t>キ</t>
    </rPh>
    <rPh sb="2" eb="3">
      <t>フエ</t>
    </rPh>
    <rPh sb="6" eb="8">
      <t>コウシ</t>
    </rPh>
    <rPh sb="8" eb="11">
      <t>ホウショウヒ</t>
    </rPh>
    <phoneticPr fontId="8"/>
  </si>
  <si>
    <t>木の笛づくり講師旅費</t>
    <rPh sb="0" eb="1">
      <t>キ</t>
    </rPh>
    <rPh sb="2" eb="3">
      <t>フエ</t>
    </rPh>
    <rPh sb="6" eb="8">
      <t>コウシ</t>
    </rPh>
    <rPh sb="8" eb="10">
      <t>リョヒ</t>
    </rPh>
    <phoneticPr fontId="8"/>
  </si>
  <si>
    <t>木の笛づくり講師補助報償費</t>
    <rPh sb="0" eb="1">
      <t>キ</t>
    </rPh>
    <rPh sb="2" eb="3">
      <t>フエ</t>
    </rPh>
    <rPh sb="6" eb="8">
      <t>コウシ</t>
    </rPh>
    <rPh sb="8" eb="10">
      <t>ホジョ</t>
    </rPh>
    <rPh sb="10" eb="13">
      <t>ホウショウヒ</t>
    </rPh>
    <phoneticPr fontId="8"/>
  </si>
  <si>
    <t>木の笛づくり講師補助旅費</t>
    <rPh sb="0" eb="1">
      <t>キ</t>
    </rPh>
    <rPh sb="2" eb="3">
      <t>フエ</t>
    </rPh>
    <rPh sb="6" eb="8">
      <t>コウシ</t>
    </rPh>
    <rPh sb="8" eb="10">
      <t>ホジョ</t>
    </rPh>
    <rPh sb="10" eb="12">
      <t>リョヒ</t>
    </rPh>
    <phoneticPr fontId="8"/>
  </si>
  <si>
    <t>木の笛づくり軍手Ｓ</t>
    <rPh sb="0" eb="1">
      <t>キ</t>
    </rPh>
    <rPh sb="2" eb="3">
      <t>フエ</t>
    </rPh>
    <rPh sb="6" eb="8">
      <t>グンテ</t>
    </rPh>
    <phoneticPr fontId="10"/>
  </si>
  <si>
    <t>木の笛づくり軍手Ｍ</t>
    <rPh sb="0" eb="1">
      <t>キ</t>
    </rPh>
    <rPh sb="2" eb="3">
      <t>フエ</t>
    </rPh>
    <rPh sb="6" eb="8">
      <t>グンテ</t>
    </rPh>
    <phoneticPr fontId="10"/>
  </si>
  <si>
    <t>木の笛づくり軍手Ｌ</t>
    <rPh sb="0" eb="1">
      <t>キ</t>
    </rPh>
    <rPh sb="2" eb="3">
      <t>フエ</t>
    </rPh>
    <rPh sb="6" eb="8">
      <t>グンテ</t>
    </rPh>
    <phoneticPr fontId="10"/>
  </si>
  <si>
    <t>木の笛づくり材料</t>
    <rPh sb="0" eb="1">
      <t>キ</t>
    </rPh>
    <rPh sb="2" eb="3">
      <t>フエ</t>
    </rPh>
    <rPh sb="6" eb="8">
      <t>ザイリョウ</t>
    </rPh>
    <phoneticPr fontId="8"/>
  </si>
  <si>
    <t>木の笛づくり事業費計</t>
    <rPh sb="0" eb="1">
      <t>キ</t>
    </rPh>
    <rPh sb="2" eb="3">
      <t>フエ</t>
    </rPh>
    <rPh sb="6" eb="8">
      <t>ジギョウ</t>
    </rPh>
    <rPh sb="8" eb="9">
      <t>ヒ</t>
    </rPh>
    <rPh sb="9" eb="10">
      <t>ケイ</t>
    </rPh>
    <phoneticPr fontId="8"/>
  </si>
  <si>
    <t>木の笛づくり</t>
    <rPh sb="0" eb="1">
      <t>キ</t>
    </rPh>
    <rPh sb="2" eb="3">
      <t>フエ</t>
    </rPh>
    <phoneticPr fontId="18"/>
  </si>
  <si>
    <t>木の笛づくり材料</t>
    <rPh sb="0" eb="1">
      <t>キ</t>
    </rPh>
    <rPh sb="2" eb="3">
      <t>フエ</t>
    </rPh>
    <rPh sb="6" eb="8">
      <t>ザイリョウ</t>
    </rPh>
    <phoneticPr fontId="18"/>
  </si>
  <si>
    <t>使用料</t>
    <phoneticPr fontId="2"/>
  </si>
  <si>
    <t>使用料</t>
    <phoneticPr fontId="2"/>
  </si>
  <si>
    <t>使用料</t>
    <phoneticPr fontId="2"/>
  </si>
  <si>
    <t>様式８</t>
    <rPh sb="0" eb="2">
      <t>ヨウシキ</t>
    </rPh>
    <phoneticPr fontId="10"/>
  </si>
  <si>
    <t>△△市</t>
    <rPh sb="2" eb="3">
      <t>シ</t>
    </rPh>
    <phoneticPr fontId="19"/>
  </si>
  <si>
    <t>ぎふ木育推進員　○○</t>
    <rPh sb="2" eb="3">
      <t>モク</t>
    </rPh>
    <rPh sb="3" eb="4">
      <t>イク</t>
    </rPh>
    <rPh sb="4" eb="6">
      <t>スイシン</t>
    </rPh>
    <rPh sb="6" eb="7">
      <t>イン</t>
    </rPh>
    <phoneticPr fontId="5"/>
  </si>
  <si>
    <t>△△市</t>
    <rPh sb="2" eb="3">
      <t>シ</t>
    </rPh>
    <phoneticPr fontId="5"/>
  </si>
  <si>
    <t>△○市</t>
    <rPh sb="2" eb="3">
      <t>シ</t>
    </rPh>
    <phoneticPr fontId="19"/>
  </si>
  <si>
    <t>□□市</t>
    <rPh sb="2" eb="3">
      <t>シ</t>
    </rPh>
    <phoneticPr fontId="19"/>
  </si>
  <si>
    <t>アクセサリーキット</t>
    <phoneticPr fontId="19"/>
  </si>
  <si>
    <t>軍手</t>
    <rPh sb="0" eb="2">
      <t>グンテ</t>
    </rPh>
    <phoneticPr fontId="19"/>
  </si>
  <si>
    <r>
      <t>＜概要＞</t>
    </r>
    <r>
      <rPr>
        <sz val="12"/>
        <color indexed="8"/>
        <rFont val="ＭＳ 明朝"/>
        <family val="1"/>
        <charset val="128"/>
      </rPr>
      <t xml:space="preserve"> </t>
    </r>
    <r>
      <rPr>
        <sz val="12"/>
        <color indexed="8"/>
        <rFont val="ＭＳ 明朝"/>
        <family val="1"/>
        <charset val="128"/>
      </rPr>
      <t xml:space="preserve">
・森の恵みを活用し、樹木と木材のつながりを学ぶ
</t>
    </r>
    <r>
      <rPr>
        <sz val="12"/>
        <color indexed="8"/>
        <rFont val="ＭＳ ゴシック"/>
        <family val="3"/>
        <charset val="128"/>
      </rPr>
      <t>＜詳細＞</t>
    </r>
    <r>
      <rPr>
        <sz val="12"/>
        <color indexed="8"/>
        <rFont val="ＭＳ 明朝"/>
        <family val="1"/>
        <charset val="128"/>
      </rPr>
      <t xml:space="preserve">
　 ●自然観察会
　 　樹木の特徴を観察します
　 　講師：ぎふ木育推進員
　　 場所：〇〇学校所有山林（△〇市◇□地内）
　　　　　学校林へはマイクロバスで移動
　 ●木育体験（アクセサリーづくり）
　　 自然観察会で学んだ樹木を使って、世界に一つだけのアクセサリーを作ります
　　 講師：ぎふ木育推進員
　　 場所：○○学校（□□市◇□地内）
　 </t>
    </r>
    <rPh sb="1" eb="3">
      <t>ガイヨウ</t>
    </rPh>
    <rPh sb="7" eb="8">
      <t>モリ</t>
    </rPh>
    <rPh sb="9" eb="10">
      <t>メグ</t>
    </rPh>
    <rPh sb="12" eb="14">
      <t>カツヨウ</t>
    </rPh>
    <rPh sb="16" eb="18">
      <t>ジュモク</t>
    </rPh>
    <rPh sb="19" eb="21">
      <t>モクザイ</t>
    </rPh>
    <rPh sb="27" eb="28">
      <t>マナ</t>
    </rPh>
    <rPh sb="32" eb="34">
      <t>ショウサイ</t>
    </rPh>
    <rPh sb="39" eb="41">
      <t>シゼン</t>
    </rPh>
    <rPh sb="41" eb="43">
      <t>カンサツ</t>
    </rPh>
    <rPh sb="43" eb="44">
      <t>カイ</t>
    </rPh>
    <rPh sb="63" eb="65">
      <t>コウシ</t>
    </rPh>
    <rPh sb="68" eb="69">
      <t>モク</t>
    </rPh>
    <rPh sb="69" eb="70">
      <t>イク</t>
    </rPh>
    <rPh sb="70" eb="72">
      <t>スイシン</t>
    </rPh>
    <rPh sb="72" eb="73">
      <t>イン</t>
    </rPh>
    <rPh sb="77" eb="79">
      <t>バショ</t>
    </rPh>
    <rPh sb="86" eb="87">
      <t>ヤマ</t>
    </rPh>
    <rPh sb="87" eb="88">
      <t>リン</t>
    </rPh>
    <rPh sb="91" eb="92">
      <t>シ</t>
    </rPh>
    <rPh sb="94" eb="95">
      <t>チ</t>
    </rPh>
    <rPh sb="95" eb="96">
      <t>ナイ</t>
    </rPh>
    <rPh sb="103" eb="105">
      <t>ガッコウ</t>
    </rPh>
    <rPh sb="105" eb="106">
      <t>リン</t>
    </rPh>
    <rPh sb="115" eb="117">
      <t>イドウ</t>
    </rPh>
    <rPh sb="121" eb="122">
      <t>モク</t>
    </rPh>
    <rPh sb="122" eb="123">
      <t>イク</t>
    </rPh>
    <rPh sb="123" eb="125">
      <t>タイケン</t>
    </rPh>
    <rPh sb="140" eb="142">
      <t>シゼン</t>
    </rPh>
    <rPh sb="142" eb="144">
      <t>カンサツ</t>
    </rPh>
    <rPh sb="144" eb="145">
      <t>カイ</t>
    </rPh>
    <rPh sb="146" eb="147">
      <t>マナ</t>
    </rPh>
    <rPh sb="149" eb="151">
      <t>ジュモク</t>
    </rPh>
    <rPh sb="152" eb="153">
      <t>ツカ</t>
    </rPh>
    <rPh sb="156" eb="158">
      <t>セカイ</t>
    </rPh>
    <rPh sb="159" eb="160">
      <t>ヒト</t>
    </rPh>
    <rPh sb="171" eb="172">
      <t>ツク</t>
    </rPh>
    <rPh sb="179" eb="181">
      <t>コウシ</t>
    </rPh>
    <rPh sb="193" eb="195">
      <t>バショ</t>
    </rPh>
    <rPh sb="198" eb="200">
      <t>ガッコウ</t>
    </rPh>
    <rPh sb="203" eb="204">
      <t>シ</t>
    </rPh>
    <rPh sb="206" eb="208">
      <t>チナイ</t>
    </rPh>
    <phoneticPr fontId="5"/>
  </si>
  <si>
    <t>学校提案 様式8へ</t>
    <rPh sb="0" eb="2">
      <t>ガッコウ</t>
    </rPh>
    <rPh sb="2" eb="4">
      <t>テイアン</t>
    </rPh>
    <rPh sb="5" eb="7">
      <t>ヨウシキ</t>
    </rPh>
    <phoneticPr fontId="5"/>
  </si>
  <si>
    <r>
      <t>木の</t>
    </r>
    <r>
      <rPr>
        <sz val="12"/>
        <color indexed="8"/>
        <rFont val="ＭＳ ゴシック"/>
        <family val="3"/>
        <charset val="128"/>
      </rPr>
      <t>笛づくり</t>
    </r>
    <rPh sb="0" eb="1">
      <t>キ</t>
    </rPh>
    <rPh sb="2" eb="3">
      <t>フエ</t>
    </rPh>
    <phoneticPr fontId="5"/>
  </si>
  <si>
    <t>⑦学校提案</t>
    <rPh sb="1" eb="3">
      <t>ガッコウ</t>
    </rPh>
    <rPh sb="3" eb="5">
      <t>テイアン</t>
    </rPh>
    <phoneticPr fontId="2"/>
  </si>
  <si>
    <t>染物（草木たたき染め等）</t>
    <rPh sb="0" eb="2">
      <t>ソメモノ</t>
    </rPh>
    <rPh sb="3" eb="5">
      <t>クサキ</t>
    </rPh>
    <rPh sb="8" eb="9">
      <t>ソ</t>
    </rPh>
    <rPh sb="10" eb="11">
      <t>ナド</t>
    </rPh>
    <phoneticPr fontId="2"/>
  </si>
  <si>
    <t>水槽１</t>
    <rPh sb="0" eb="2">
      <t>スイソウ</t>
    </rPh>
    <phoneticPr fontId="10"/>
  </si>
  <si>
    <t>水槽２</t>
    <rPh sb="0" eb="2">
      <t>スイソウ</t>
    </rPh>
    <phoneticPr fontId="10"/>
  </si>
  <si>
    <t>水槽１</t>
    <rPh sb="0" eb="2">
      <t>スイソウ</t>
    </rPh>
    <phoneticPr fontId="18"/>
  </si>
  <si>
    <t>水槽２</t>
    <rPh sb="0" eb="2">
      <t>スイソウ</t>
    </rPh>
    <phoneticPr fontId="18"/>
  </si>
  <si>
    <t>学校提案使用料</t>
  </si>
  <si>
    <t>使用料</t>
    <rPh sb="0" eb="2">
      <t>シヨウ</t>
    </rPh>
    <rPh sb="2" eb="3">
      <t>リョウ</t>
    </rPh>
    <phoneticPr fontId="18"/>
  </si>
  <si>
    <t>染物（草木たたき染め等）</t>
    <rPh sb="0" eb="2">
      <t>ソメモノ</t>
    </rPh>
    <rPh sb="3" eb="5">
      <t>クサキ</t>
    </rPh>
    <rPh sb="8" eb="9">
      <t>ソ</t>
    </rPh>
    <rPh sb="10" eb="11">
      <t>ナド</t>
    </rPh>
    <phoneticPr fontId="18"/>
  </si>
  <si>
    <t>染物（草木たたき染め等）軍手</t>
  </si>
  <si>
    <t>染物（草木たたき染め等）軍手Ｓ</t>
  </si>
  <si>
    <t>染物（草木たたき染め等）軍手Ｍ</t>
  </si>
  <si>
    <t>染物（草木たたき染め等）軍手Ｌ</t>
  </si>
  <si>
    <t>木の笛づくり軍手</t>
  </si>
  <si>
    <t>木の笛づくり軍手Ｓ</t>
  </si>
  <si>
    <t>木の笛づくり軍手Ｍ</t>
  </si>
  <si>
    <t>木の笛づくり軍手Ｌ</t>
  </si>
  <si>
    <t>木綿のハンカチ</t>
    <rPh sb="0" eb="2">
      <t>モメン</t>
    </rPh>
    <phoneticPr fontId="5"/>
  </si>
  <si>
    <t>トレイ1</t>
    <phoneticPr fontId="5"/>
  </si>
  <si>
    <t>トレイ2</t>
    <phoneticPr fontId="5"/>
  </si>
  <si>
    <t>トレイ1</t>
    <phoneticPr fontId="10"/>
  </si>
  <si>
    <t>トレイ2</t>
    <phoneticPr fontId="10"/>
  </si>
  <si>
    <t>トレイ1</t>
    <phoneticPr fontId="18"/>
  </si>
  <si>
    <t>トレイ2</t>
    <phoneticPr fontId="18"/>
  </si>
  <si>
    <t>原木シイタケ植菌</t>
    <rPh sb="0" eb="2">
      <t>ゲンボク</t>
    </rPh>
    <rPh sb="6" eb="8">
      <t>ショッキン</t>
    </rPh>
    <phoneticPr fontId="2"/>
  </si>
  <si>
    <t>レ</t>
    <phoneticPr fontId="16"/>
  </si>
  <si>
    <t>シャーレ</t>
    <phoneticPr fontId="10"/>
  </si>
  <si>
    <t>シャーレ</t>
    <phoneticPr fontId="10"/>
  </si>
  <si>
    <t>シャーレ</t>
    <phoneticPr fontId="18"/>
  </si>
  <si>
    <r>
      <rPr>
        <sz val="9"/>
        <color indexed="8"/>
        <rFont val="ＭＳ 明朝"/>
        <family val="1"/>
        <charset val="128"/>
      </rPr>
      <t>水槽</t>
    </r>
    <r>
      <rPr>
        <sz val="11"/>
        <color indexed="8"/>
        <rFont val="ＭＳ 明朝"/>
        <family val="1"/>
        <charset val="128"/>
      </rPr>
      <t xml:space="preserve">
</t>
    </r>
    <r>
      <rPr>
        <sz val="7"/>
        <color indexed="8"/>
        <rFont val="ＭＳ 明朝"/>
        <family val="1"/>
        <charset val="128"/>
      </rPr>
      <t>（採取後の観察用）</t>
    </r>
    <rPh sb="0" eb="2">
      <t>スイソウ</t>
    </rPh>
    <rPh sb="4" eb="6">
      <t>サイシュ</t>
    </rPh>
    <rPh sb="6" eb="7">
      <t>アト</t>
    </rPh>
    <rPh sb="8" eb="11">
      <t>カンサツヨウ</t>
    </rPh>
    <phoneticPr fontId="2"/>
  </si>
  <si>
    <t>シャーレ</t>
    <phoneticPr fontId="2"/>
  </si>
  <si>
    <t>タモ</t>
    <phoneticPr fontId="2"/>
  </si>
  <si>
    <t>染物（草木たたき染め等）</t>
    <rPh sb="0" eb="2">
      <t>ソメモノ</t>
    </rPh>
    <rPh sb="3" eb="5">
      <t>クサキ</t>
    </rPh>
    <rPh sb="8" eb="9">
      <t>ソ</t>
    </rPh>
    <rPh sb="10" eb="11">
      <t>ナド</t>
    </rPh>
    <phoneticPr fontId="5"/>
  </si>
  <si>
    <r>
      <t>＜緑と水の子ども会議　申込書</t>
    </r>
    <r>
      <rPr>
        <sz val="26"/>
        <color indexed="8"/>
        <rFont val="ＭＳ ゴシック"/>
        <family val="3"/>
        <charset val="128"/>
      </rPr>
      <t>＞ 　</t>
    </r>
    <r>
      <rPr>
        <sz val="12"/>
        <color indexed="8"/>
        <rFont val="ＭＳ ゴシック"/>
        <family val="3"/>
        <charset val="128"/>
      </rPr>
      <t>様式１</t>
    </r>
    <rPh sb="1" eb="2">
      <t>ミドリ</t>
    </rPh>
    <rPh sb="3" eb="4">
      <t>ミズ</t>
    </rPh>
    <rPh sb="5" eb="6">
      <t>コ</t>
    </rPh>
    <rPh sb="8" eb="10">
      <t>カイギ</t>
    </rPh>
    <rPh sb="11" eb="14">
      <t>モウシコミショ</t>
    </rPh>
    <rPh sb="17" eb="19">
      <t>ヨウシキ</t>
    </rPh>
    <phoneticPr fontId="5"/>
  </si>
  <si>
    <r>
      <t>③木工</t>
    </r>
    <r>
      <rPr>
        <sz val="10"/>
        <color indexed="8"/>
        <rFont val="ＭＳ ゴシック"/>
        <family val="3"/>
        <charset val="128"/>
      </rPr>
      <t>（ものづくり等）</t>
    </r>
    <rPh sb="1" eb="2">
      <t>モク</t>
    </rPh>
    <rPh sb="2" eb="3">
      <t>コウ</t>
    </rPh>
    <rPh sb="9" eb="10">
      <t>ナド</t>
    </rPh>
    <phoneticPr fontId="2"/>
  </si>
  <si>
    <r>
      <t xml:space="preserve">木工
</t>
    </r>
    <r>
      <rPr>
        <sz val="6"/>
        <color indexed="8"/>
        <rFont val="ＭＳ 明朝"/>
        <family val="1"/>
        <charset val="128"/>
      </rPr>
      <t>（ものづくり等）</t>
    </r>
    <rPh sb="0" eb="1">
      <t>モク</t>
    </rPh>
    <rPh sb="1" eb="2">
      <t>コウ</t>
    </rPh>
    <phoneticPr fontId="18"/>
  </si>
  <si>
    <t>木工（ものづくり等）（内訳）</t>
    <rPh sb="0" eb="1">
      <t>モク</t>
    </rPh>
    <rPh sb="1" eb="2">
      <t>コウ</t>
    </rPh>
    <rPh sb="8" eb="9">
      <t>ナド</t>
    </rPh>
    <rPh sb="11" eb="13">
      <t>ウチワケ</t>
    </rPh>
    <phoneticPr fontId="5"/>
  </si>
  <si>
    <r>
      <t xml:space="preserve">木工 </t>
    </r>
    <r>
      <rPr>
        <sz val="11"/>
        <color indexed="8"/>
        <rFont val="ＭＳ ゴシック"/>
        <family val="3"/>
        <charset val="128"/>
      </rPr>
      <t>様式4</t>
    </r>
    <r>
      <rPr>
        <sz val="11"/>
        <color indexed="8"/>
        <rFont val="ＭＳ 明朝"/>
        <family val="1"/>
        <charset val="128"/>
      </rPr>
      <t>へ</t>
    </r>
    <rPh sb="0" eb="2">
      <t>モッコウ</t>
    </rPh>
    <rPh sb="3" eb="5">
      <t>ヨウシキ</t>
    </rPh>
    <phoneticPr fontId="5"/>
  </si>
  <si>
    <r>
      <t xml:space="preserve">木工 </t>
    </r>
    <r>
      <rPr>
        <sz val="11"/>
        <color indexed="8"/>
        <rFont val="ＭＳ ゴシック"/>
        <family val="3"/>
        <charset val="128"/>
      </rPr>
      <t>様式4</t>
    </r>
    <r>
      <rPr>
        <sz val="11"/>
        <color indexed="8"/>
        <rFont val="ＭＳ 明朝"/>
        <family val="1"/>
        <charset val="128"/>
      </rPr>
      <t>へ</t>
    </r>
    <rPh sb="0" eb="1">
      <t>モク</t>
    </rPh>
    <rPh sb="1" eb="2">
      <t>コウ</t>
    </rPh>
    <rPh sb="3" eb="5">
      <t>ヨウシキ</t>
    </rPh>
    <phoneticPr fontId="5"/>
  </si>
  <si>
    <r>
      <rPr>
        <sz val="10"/>
        <color indexed="8"/>
        <rFont val="ＭＳ ゴシック"/>
        <family val="3"/>
        <charset val="128"/>
      </rPr>
      <t>※１校当たりの上限は、実施回数１０、総事業費５０万円</t>
    </r>
    <r>
      <rPr>
        <sz val="10"/>
        <color indexed="8"/>
        <rFont val="ＭＳ 明朝"/>
        <family val="1"/>
        <charset val="128"/>
      </rPr>
      <t>とする
　なお、学校提案については、補助金額（再配当額）を総事業費として計算する</t>
    </r>
    <rPh sb="2" eb="3">
      <t>コウ</t>
    </rPh>
    <rPh sb="3" eb="4">
      <t>ア</t>
    </rPh>
    <rPh sb="7" eb="9">
      <t>ジョウゲン</t>
    </rPh>
    <rPh sb="11" eb="13">
      <t>ジッシ</t>
    </rPh>
    <rPh sb="13" eb="14">
      <t>カイ</t>
    </rPh>
    <rPh sb="14" eb="15">
      <t>スウ</t>
    </rPh>
    <rPh sb="18" eb="22">
      <t>ソウジギョウヒ</t>
    </rPh>
    <rPh sb="19" eb="21">
      <t>ジギョウ</t>
    </rPh>
    <rPh sb="21" eb="22">
      <t>ヒ</t>
    </rPh>
    <rPh sb="24" eb="26">
      <t>マンエン</t>
    </rPh>
    <rPh sb="34" eb="36">
      <t>ガッコウ</t>
    </rPh>
    <rPh sb="36" eb="38">
      <t>テイアン</t>
    </rPh>
    <rPh sb="44" eb="46">
      <t>ホジョ</t>
    </rPh>
    <rPh sb="46" eb="48">
      <t>キンガク</t>
    </rPh>
    <rPh sb="49" eb="50">
      <t>サイ</t>
    </rPh>
    <rPh sb="50" eb="52">
      <t>ハイトウ</t>
    </rPh>
    <rPh sb="52" eb="53">
      <t>ガク</t>
    </rPh>
    <rPh sb="55" eb="59">
      <t>ソウジギョウヒ</t>
    </rPh>
    <rPh sb="62" eb="64">
      <t>ケイサン</t>
    </rPh>
    <phoneticPr fontId="5"/>
  </si>
  <si>
    <t>緑と水の子ども会議　対象メニュー</t>
    <rPh sb="0" eb="1">
      <t>ミドリ</t>
    </rPh>
    <rPh sb="2" eb="3">
      <t>ミズ</t>
    </rPh>
    <rPh sb="4" eb="5">
      <t>コ</t>
    </rPh>
    <rPh sb="7" eb="9">
      <t>カイギ</t>
    </rPh>
    <rPh sb="10" eb="12">
      <t>タイショウ</t>
    </rPh>
    <phoneticPr fontId="2"/>
  </si>
  <si>
    <t>木のスプーンづくり</t>
    <rPh sb="0" eb="1">
      <t>キ</t>
    </rPh>
    <phoneticPr fontId="18"/>
  </si>
  <si>
    <t>学校名</t>
    <rPh sb="0" eb="2">
      <t>ガッコウ</t>
    </rPh>
    <rPh sb="2" eb="3">
      <t>メイ</t>
    </rPh>
    <phoneticPr fontId="2"/>
  </si>
  <si>
    <t>木のスプーンづくり</t>
    <rPh sb="0" eb="1">
      <t>キ</t>
    </rPh>
    <phoneticPr fontId="5"/>
  </si>
  <si>
    <t>木のスプーンづくり講師報償費</t>
    <rPh sb="9" eb="11">
      <t>コウシ</t>
    </rPh>
    <rPh sb="11" eb="14">
      <t>ホウショウヒ</t>
    </rPh>
    <phoneticPr fontId="10"/>
  </si>
  <si>
    <t>木のスプーンづくり講師旅費</t>
    <rPh sb="9" eb="11">
      <t>コウシ</t>
    </rPh>
    <rPh sb="11" eb="13">
      <t>リョヒ</t>
    </rPh>
    <phoneticPr fontId="10"/>
  </si>
  <si>
    <t>木のスプーンづくり講師補助報償費</t>
    <rPh sb="9" eb="11">
      <t>コウシ</t>
    </rPh>
    <rPh sb="11" eb="13">
      <t>ホジョ</t>
    </rPh>
    <rPh sb="13" eb="16">
      <t>ホウショウヒ</t>
    </rPh>
    <phoneticPr fontId="10"/>
  </si>
  <si>
    <t>木のスプーンづくり講師補助旅費</t>
    <rPh sb="9" eb="11">
      <t>コウシ</t>
    </rPh>
    <rPh sb="11" eb="13">
      <t>ホジョ</t>
    </rPh>
    <rPh sb="13" eb="15">
      <t>リョヒ</t>
    </rPh>
    <phoneticPr fontId="10"/>
  </si>
  <si>
    <t>木のスプーンづくり軍手Ｓ</t>
    <rPh sb="9" eb="11">
      <t>グンテ</t>
    </rPh>
    <phoneticPr fontId="10"/>
  </si>
  <si>
    <t>木のスプーンづくり軍手Ｍ</t>
    <rPh sb="9" eb="11">
      <t>グンテ</t>
    </rPh>
    <phoneticPr fontId="10"/>
  </si>
  <si>
    <t>木のスプーンづくり軍手Ｌ</t>
    <rPh sb="9" eb="11">
      <t>グンテ</t>
    </rPh>
    <phoneticPr fontId="10"/>
  </si>
  <si>
    <t>木のスプーンづくり材料</t>
    <rPh sb="9" eb="11">
      <t>ザイリョウ</t>
    </rPh>
    <phoneticPr fontId="18"/>
  </si>
  <si>
    <t>木のスプーンづくり事業費計</t>
    <rPh sb="9" eb="11">
      <t>ジギョウ</t>
    </rPh>
    <rPh sb="11" eb="12">
      <t>ヒ</t>
    </rPh>
    <rPh sb="12" eb="13">
      <t>ケイ</t>
    </rPh>
    <phoneticPr fontId="8"/>
  </si>
  <si>
    <t>講師補助</t>
    <rPh sb="0" eb="2">
      <t>コウシ</t>
    </rPh>
    <rPh sb="2" eb="4">
      <t>ホジョ</t>
    </rPh>
    <phoneticPr fontId="2"/>
  </si>
  <si>
    <t>名</t>
    <rPh sb="0" eb="1">
      <t>メイ</t>
    </rPh>
    <phoneticPr fontId="2"/>
  </si>
  <si>
    <t>時間</t>
    <rPh sb="0" eb="2">
      <t>ジカン</t>
    </rPh>
    <phoneticPr fontId="2"/>
  </si>
  <si>
    <t>円</t>
    <rPh sb="0" eb="1">
      <t>エン</t>
    </rPh>
    <phoneticPr fontId="2"/>
  </si>
  <si>
    <t>旅費</t>
    <rPh sb="0" eb="2">
      <t>リョヒ</t>
    </rPh>
    <phoneticPr fontId="2"/>
  </si>
  <si>
    <t>ｋｍ</t>
    <phoneticPr fontId="2"/>
  </si>
  <si>
    <t>＝</t>
    <phoneticPr fontId="2"/>
  </si>
  <si>
    <t>×</t>
    <phoneticPr fontId="2"/>
  </si>
  <si>
    <t>ｋｍ</t>
    <phoneticPr fontId="2"/>
  </si>
  <si>
    <t>名　前</t>
    <rPh sb="0" eb="1">
      <t>ナ</t>
    </rPh>
    <rPh sb="2" eb="3">
      <t>マエ</t>
    </rPh>
    <phoneticPr fontId="2"/>
  </si>
  <si>
    <t>住　所</t>
    <rPh sb="0" eb="1">
      <t>スミ</t>
    </rPh>
    <rPh sb="2" eb="3">
      <t>トコロ</t>
    </rPh>
    <phoneticPr fontId="2"/>
  </si>
  <si>
    <t>(公共交通)</t>
    <phoneticPr fontId="2"/>
  </si>
  <si>
    <t>×</t>
    <phoneticPr fontId="2"/>
  </si>
  <si>
    <t>×</t>
    <phoneticPr fontId="2"/>
  </si>
  <si>
    <t>＝</t>
    <phoneticPr fontId="2"/>
  </si>
  <si>
    <t>木のスプーンづくり軍手</t>
  </si>
  <si>
    <t>木のスプーンづくり軍手Ｓ</t>
  </si>
  <si>
    <t>木のスプーンづくり軍手Ｍ</t>
  </si>
  <si>
    <t>木のスプーンづくり軍手Ｌ</t>
  </si>
  <si>
    <t>使用料（内容）</t>
    <rPh sb="0" eb="3">
      <t>シヨウリョウ</t>
    </rPh>
    <rPh sb="4" eb="6">
      <t>ナイヨウ</t>
    </rPh>
    <phoneticPr fontId="12"/>
  </si>
  <si>
    <t>バス借り上げ</t>
    <rPh sb="2" eb="3">
      <t>カ</t>
    </rPh>
    <rPh sb="4" eb="5">
      <t>ア</t>
    </rPh>
    <phoneticPr fontId="12"/>
  </si>
  <si>
    <t>再　配　当　額</t>
    <rPh sb="0" eb="1">
      <t>サイ</t>
    </rPh>
    <rPh sb="2" eb="3">
      <t>ハイ</t>
    </rPh>
    <rPh sb="4" eb="5">
      <t>トウ</t>
    </rPh>
    <rPh sb="6" eb="7">
      <t>ガク</t>
    </rPh>
    <phoneticPr fontId="5"/>
  </si>
  <si>
    <t>※１提案につき、再配当額は150,000円を上限とする。</t>
    <rPh sb="2" eb="4">
      <t>テイアン</t>
    </rPh>
    <rPh sb="8" eb="9">
      <t>サイ</t>
    </rPh>
    <rPh sb="9" eb="11">
      <t>ハイトウ</t>
    </rPh>
    <rPh sb="11" eb="12">
      <t>ガク</t>
    </rPh>
    <rPh sb="22" eb="24">
      <t>ジョウゲン</t>
    </rPh>
    <phoneticPr fontId="5"/>
  </si>
  <si>
    <t>上記①～⑥及びバスの借り上げを伴う活動
（森林に直接関わる取り組み・morinosプログラム）</t>
    <rPh sb="0" eb="2">
      <t>ジョウキ</t>
    </rPh>
    <rPh sb="5" eb="6">
      <t>オヨ</t>
    </rPh>
    <rPh sb="10" eb="11">
      <t>カ</t>
    </rPh>
    <rPh sb="12" eb="13">
      <t>ア</t>
    </rPh>
    <rPh sb="15" eb="16">
      <t>トモナ</t>
    </rPh>
    <rPh sb="17" eb="19">
      <t>カツドウ</t>
    </rPh>
    <rPh sb="21" eb="23">
      <t>シンリン</t>
    </rPh>
    <rPh sb="24" eb="26">
      <t>チョクセツ</t>
    </rPh>
    <rPh sb="26" eb="27">
      <t>カカ</t>
    </rPh>
    <rPh sb="29" eb="30">
      <t>ト</t>
    </rPh>
    <rPh sb="31" eb="32">
      <t>ク</t>
    </rPh>
    <phoneticPr fontId="2"/>
  </si>
  <si>
    <t>※１校あたり上限は、事業（活動）数１０、総事業費は５０万円</t>
    <rPh sb="2" eb="3">
      <t>コウ</t>
    </rPh>
    <rPh sb="6" eb="8">
      <t>ジョウゲン</t>
    </rPh>
    <rPh sb="10" eb="12">
      <t>ジギョウ</t>
    </rPh>
    <rPh sb="13" eb="15">
      <t>カツドウ</t>
    </rPh>
    <rPh sb="16" eb="17">
      <t>スウ</t>
    </rPh>
    <rPh sb="20" eb="24">
      <t>ソウジギョウヒ</t>
    </rPh>
    <rPh sb="27" eb="29">
      <t>マンエン</t>
    </rPh>
    <phoneticPr fontId="2"/>
  </si>
  <si>
    <t>※学校提案は、補助金（補助率１０／１０）もしくは再配当とした場合、１回の実施あたりの上限額は１５万円</t>
    <rPh sb="1" eb="5">
      <t>ガッコウテイアン</t>
    </rPh>
    <rPh sb="7" eb="10">
      <t>ホジョキン</t>
    </rPh>
    <rPh sb="11" eb="14">
      <t>ホジョリツ</t>
    </rPh>
    <rPh sb="24" eb="25">
      <t>サイ</t>
    </rPh>
    <rPh sb="25" eb="27">
      <t>ハイトウ</t>
    </rPh>
    <rPh sb="30" eb="32">
      <t>バアイ</t>
    </rPh>
    <rPh sb="34" eb="35">
      <t>カイ</t>
    </rPh>
    <rPh sb="36" eb="38">
      <t>ジッシ</t>
    </rPh>
    <rPh sb="42" eb="45">
      <t>ジョウゲンガク</t>
    </rPh>
    <rPh sb="48" eb="50">
      <t>マンエン</t>
    </rPh>
    <phoneticPr fontId="2"/>
  </si>
  <si>
    <t>パックテスト
酸性雨</t>
    <rPh sb="7" eb="10">
      <t>サンセイウ</t>
    </rPh>
    <phoneticPr fontId="2"/>
  </si>
  <si>
    <t>箱</t>
    <rPh sb="0" eb="1">
      <t>ハコ</t>
    </rPh>
    <phoneticPr fontId="5"/>
  </si>
  <si>
    <t>円/400個入</t>
    <rPh sb="5" eb="6">
      <t>コ</t>
    </rPh>
    <rPh sb="6" eb="7">
      <t>イ</t>
    </rPh>
    <phoneticPr fontId="5"/>
  </si>
  <si>
    <t>（1箱400個入）</t>
    <rPh sb="2" eb="3">
      <t>ハコ</t>
    </rPh>
    <rPh sb="6" eb="7">
      <t>コ</t>
    </rPh>
    <rPh sb="7" eb="8">
      <t>イ</t>
    </rPh>
    <phoneticPr fontId="10"/>
  </si>
  <si>
    <t>円／枚</t>
    <rPh sb="2" eb="3">
      <t>マイ</t>
    </rPh>
    <phoneticPr fontId="5"/>
  </si>
  <si>
    <t>円／個</t>
    <rPh sb="2" eb="3">
      <t>コ</t>
    </rPh>
    <phoneticPr fontId="5"/>
  </si>
  <si>
    <t>紙原料（再生パルプ）</t>
    <rPh sb="0" eb="1">
      <t>カミ</t>
    </rPh>
    <rPh sb="1" eb="3">
      <t>ゲンリョウ</t>
    </rPh>
    <rPh sb="4" eb="6">
      <t>サイセイ</t>
    </rPh>
    <phoneticPr fontId="5"/>
  </si>
  <si>
    <t>目安：再生パルプ1枚でハガキ8枚分</t>
    <rPh sb="0" eb="2">
      <t>メヤス</t>
    </rPh>
    <phoneticPr fontId="10"/>
  </si>
  <si>
    <t>紙すき枠(ハガキ判)</t>
    <rPh sb="0" eb="1">
      <t>カミ</t>
    </rPh>
    <rPh sb="3" eb="4">
      <t>ワク</t>
    </rPh>
    <rPh sb="8" eb="9">
      <t>ハン</t>
    </rPh>
    <phoneticPr fontId="10"/>
  </si>
  <si>
    <t>紙すき枠(ハガキ判)</t>
    <phoneticPr fontId="10"/>
  </si>
  <si>
    <t>紙すき枠(ハガキ判)</t>
    <phoneticPr fontId="18"/>
  </si>
  <si>
    <t>紙すき枠
(ハガキ判)</t>
    <phoneticPr fontId="2"/>
  </si>
  <si>
    <t>参加人数</t>
    <rPh sb="0" eb="4">
      <t>サンカニンズウ</t>
    </rPh>
    <phoneticPr fontId="2"/>
  </si>
  <si>
    <t>令和</t>
    <rPh sb="0" eb="2">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</si>
</sst>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_ "/>
    <numFmt numFmtId="179" formatCode="0.0_);[Red]\(0.0\)"/>
    <numFmt numFmtId="180" formatCode="#,###&quot;円&quot;"/>
    <numFmt numFmtId="181" formatCode="#,###&quot;月&quot;"/>
  </numFmts>
  <fonts count="5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color indexed="8"/>
      <name val="ＭＳ 明朝"/>
      <family val="1"/>
      <charset val="128"/>
    </font>
    <font>
      <sz val="11"/>
      <color indexed="8"/>
      <name val="ＭＳ 明朝"/>
      <family val="1"/>
      <charset val="128"/>
    </font>
    <font>
      <sz val="6"/>
      <name val="ＭＳ Ｐゴシック"/>
      <family val="3"/>
      <charset val="128"/>
    </font>
    <font>
      <sz val="10"/>
      <color indexed="8"/>
      <name val="ＭＳ 明朝"/>
      <family val="1"/>
      <charset val="128"/>
    </font>
    <font>
      <sz val="6"/>
      <color indexed="8"/>
      <name val="ＭＳ 明朝"/>
      <family val="1"/>
      <charset val="128"/>
    </font>
    <font>
      <sz val="6"/>
      <name val="ＭＳ Ｐゴシック"/>
      <family val="3"/>
      <charset val="128"/>
    </font>
    <font>
      <sz val="8"/>
      <color indexed="8"/>
      <name val="ＭＳ 明朝"/>
      <family val="1"/>
      <charset val="128"/>
    </font>
    <font>
      <sz val="6"/>
      <name val="ＭＳ Ｐゴシック"/>
      <family val="3"/>
      <charset val="128"/>
    </font>
    <font>
      <sz val="12"/>
      <color indexed="8"/>
      <name val="ＭＳ 明朝"/>
      <family val="1"/>
      <charset val="128"/>
    </font>
    <font>
      <sz val="6"/>
      <name val="ＭＳ Ｐゴシック"/>
      <family val="3"/>
      <charset val="128"/>
    </font>
    <font>
      <sz val="12"/>
      <color indexed="8"/>
      <name val="ＭＳ ゴシック"/>
      <family val="3"/>
      <charset val="128"/>
    </font>
    <font>
      <sz val="11"/>
      <color indexed="8"/>
      <name val="ＭＳ ゴシック"/>
      <family val="3"/>
      <charset val="128"/>
    </font>
    <font>
      <sz val="26"/>
      <color indexed="8"/>
      <name val="ＭＳ ゴシック"/>
      <family val="3"/>
      <charset val="128"/>
    </font>
    <font>
      <sz val="6"/>
      <name val="ＭＳ Ｐゴシック"/>
      <family val="3"/>
      <charset val="128"/>
    </font>
    <font>
      <sz val="10"/>
      <color indexed="8"/>
      <name val="ＭＳ ゴシック"/>
      <family val="3"/>
      <charset val="128"/>
    </font>
    <font>
      <sz val="6"/>
      <name val="ＭＳ Ｐゴシック"/>
      <family val="3"/>
      <charset val="128"/>
    </font>
    <font>
      <sz val="6"/>
      <name val="ＭＳ Ｐゴシック"/>
      <family val="3"/>
      <charset val="128"/>
    </font>
    <font>
      <sz val="11"/>
      <name val="ＭＳ 明朝"/>
      <family val="1"/>
      <charset val="128"/>
    </font>
    <font>
      <sz val="16"/>
      <name val="ＭＳ ゴシック"/>
      <family val="3"/>
      <charset val="128"/>
    </font>
    <font>
      <sz val="11"/>
      <name val="ＭＳ ゴシック"/>
      <family val="3"/>
      <charset val="128"/>
    </font>
    <font>
      <sz val="12"/>
      <name val="ＭＳ 明朝"/>
      <family val="1"/>
      <charset val="128"/>
    </font>
    <font>
      <sz val="12"/>
      <name val="ＭＳ ゴシック"/>
      <family val="3"/>
      <charset val="128"/>
    </font>
    <font>
      <sz val="8"/>
      <name val="ＭＳ 明朝"/>
      <family val="1"/>
      <charset val="128"/>
    </font>
    <font>
      <sz val="9"/>
      <name val="ＭＳ 明朝"/>
      <family val="1"/>
      <charset val="128"/>
    </font>
    <font>
      <sz val="11"/>
      <name val="ＭＳ Ｐゴシック"/>
      <family val="3"/>
      <charset val="128"/>
    </font>
    <font>
      <sz val="10"/>
      <name val="ＭＳ 明朝"/>
      <family val="1"/>
      <charset val="128"/>
    </font>
    <font>
      <sz val="9"/>
      <color indexed="8"/>
      <name val="ＭＳ 明朝"/>
      <family val="1"/>
      <charset val="128"/>
    </font>
    <font>
      <sz val="11"/>
      <color theme="1"/>
      <name val="ＭＳ 明朝"/>
      <family val="1"/>
      <charset val="128"/>
    </font>
    <font>
      <b/>
      <sz val="11"/>
      <color theme="1"/>
      <name val="ＭＳ 明朝"/>
      <family val="1"/>
      <charset val="128"/>
    </font>
    <font>
      <sz val="16"/>
      <color theme="1"/>
      <name val="ＭＳ ゴシック"/>
      <family val="3"/>
      <charset val="128"/>
    </font>
    <font>
      <sz val="12"/>
      <color theme="1"/>
      <name val="ＭＳ ゴシック"/>
      <family val="3"/>
      <charset val="128"/>
    </font>
    <font>
      <sz val="12"/>
      <color theme="1"/>
      <name val="ＭＳ 明朝"/>
      <family val="1"/>
      <charset val="128"/>
    </font>
    <font>
      <sz val="11"/>
      <color theme="1"/>
      <name val="ＭＳ ゴシック"/>
      <family val="3"/>
      <charset val="128"/>
    </font>
    <font>
      <sz val="9"/>
      <color theme="1"/>
      <name val="ＭＳ 明朝"/>
      <family val="1"/>
      <charset val="128"/>
    </font>
    <font>
      <sz val="8"/>
      <color theme="1"/>
      <name val="ＭＳ 明朝"/>
      <family val="1"/>
      <charset val="128"/>
    </font>
    <font>
      <sz val="10"/>
      <color theme="1"/>
      <name val="ＭＳ 明朝"/>
      <family val="1"/>
      <charset val="128"/>
    </font>
    <font>
      <sz val="22"/>
      <color theme="1"/>
      <name val="ＭＳ ゴシック"/>
      <family val="3"/>
      <charset val="128"/>
    </font>
    <font>
      <sz val="15"/>
      <color theme="1"/>
      <name val="ＭＳ ゴシック"/>
      <family val="3"/>
      <charset val="128"/>
    </font>
    <font>
      <sz val="15"/>
      <color theme="1"/>
      <name val="ＭＳ 明朝"/>
      <family val="1"/>
      <charset val="128"/>
    </font>
    <font>
      <sz val="20"/>
      <color theme="1"/>
      <name val="ＭＳ 明朝"/>
      <family val="1"/>
      <charset val="128"/>
    </font>
    <font>
      <strike/>
      <sz val="11"/>
      <color rgb="FFFF0000"/>
      <name val="ＭＳ 明朝"/>
      <family val="1"/>
      <charset val="128"/>
    </font>
    <font>
      <sz val="11"/>
      <color rgb="FFFF0000"/>
      <name val="ＭＳ 明朝"/>
      <family val="1"/>
      <charset val="128"/>
    </font>
    <font>
      <sz val="20"/>
      <name val="ＭＳ Ｐゴシック"/>
      <family val="3"/>
      <charset val="128"/>
      <scheme val="minor"/>
    </font>
    <font>
      <sz val="11"/>
      <name val="ＭＳ Ｐゴシック"/>
      <family val="3"/>
      <charset val="128"/>
      <scheme val="minor"/>
    </font>
    <font>
      <strike/>
      <sz val="11"/>
      <color theme="1"/>
      <name val="ＭＳ Ｐゴシック"/>
      <family val="3"/>
      <charset val="128"/>
    </font>
    <font>
      <strike/>
      <sz val="8"/>
      <color theme="1"/>
      <name val="ＭＳ Ｐゴシック"/>
      <family val="3"/>
      <charset val="128"/>
    </font>
    <font>
      <strike/>
      <sz val="12"/>
      <color theme="1"/>
      <name val="ＭＳ Ｐゴシック"/>
      <family val="3"/>
      <charset val="128"/>
    </font>
    <font>
      <strike/>
      <sz val="9"/>
      <color theme="1"/>
      <name val="ＭＳ Ｐゴシック"/>
      <family val="3"/>
      <charset val="128"/>
    </font>
    <font>
      <sz val="26"/>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hair">
        <color indexed="64"/>
      </right>
      <top/>
      <bottom/>
      <diagonal/>
    </border>
    <border>
      <left/>
      <right/>
      <top style="hair">
        <color indexed="64"/>
      </top>
      <bottom style="medium">
        <color indexed="64"/>
      </bottom>
      <diagonal/>
    </border>
    <border>
      <left/>
      <right style="medium">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09">
    <xf numFmtId="0" fontId="0" fillId="0" borderId="0" xfId="0">
      <alignment vertical="center"/>
    </xf>
    <xf numFmtId="0" fontId="30" fillId="0" borderId="0" xfId="0" applyFont="1">
      <alignment vertical="center"/>
    </xf>
    <xf numFmtId="0" fontId="30" fillId="0" borderId="0" xfId="0" applyFont="1" applyFill="1" applyAlignment="1">
      <alignment vertical="center" shrinkToFit="1"/>
    </xf>
    <xf numFmtId="0" fontId="30" fillId="0" borderId="0" xfId="0" applyFont="1" applyFill="1" applyAlignment="1">
      <alignment horizontal="center" vertical="center" shrinkToFit="1"/>
    </xf>
    <xf numFmtId="0" fontId="30" fillId="0" borderId="0" xfId="0" applyFont="1" applyAlignment="1">
      <alignment horizontal="center" vertical="center"/>
    </xf>
    <xf numFmtId="0" fontId="30" fillId="0" borderId="0" xfId="0" applyFont="1" applyBorder="1">
      <alignment vertical="center"/>
    </xf>
    <xf numFmtId="0" fontId="30" fillId="0" borderId="1" xfId="0" applyFont="1" applyBorder="1">
      <alignment vertical="center"/>
    </xf>
    <xf numFmtId="0" fontId="30" fillId="0" borderId="2" xfId="0" applyFont="1" applyBorder="1">
      <alignment vertical="center"/>
    </xf>
    <xf numFmtId="0" fontId="30" fillId="0" borderId="3" xfId="0" applyFont="1" applyBorder="1">
      <alignment vertical="center"/>
    </xf>
    <xf numFmtId="0" fontId="30" fillId="0" borderId="4" xfId="0" applyFont="1" applyBorder="1" applyAlignment="1">
      <alignment horizontal="center" vertical="center"/>
    </xf>
    <xf numFmtId="0" fontId="30" fillId="0" borderId="4" xfId="0" applyFont="1" applyBorder="1">
      <alignment vertical="center"/>
    </xf>
    <xf numFmtId="0" fontId="30" fillId="0" borderId="5" xfId="0" applyFont="1" applyBorder="1">
      <alignment vertical="center"/>
    </xf>
    <xf numFmtId="0" fontId="30" fillId="0" borderId="6" xfId="0" applyFont="1" applyBorder="1">
      <alignment vertical="center"/>
    </xf>
    <xf numFmtId="0" fontId="31" fillId="0" borderId="1" xfId="0" applyFont="1" applyBorder="1">
      <alignment vertical="center"/>
    </xf>
    <xf numFmtId="0" fontId="32" fillId="0" borderId="0" xfId="0" applyFont="1">
      <alignment vertical="center"/>
    </xf>
    <xf numFmtId="0" fontId="30" fillId="0" borderId="0" xfId="0" applyFont="1" applyAlignment="1">
      <alignment vertical="center" shrinkToFit="1"/>
    </xf>
    <xf numFmtId="177" fontId="30" fillId="0" borderId="4" xfId="0" applyNumberFormat="1" applyFont="1" applyBorder="1">
      <alignment vertical="center"/>
    </xf>
    <xf numFmtId="177" fontId="30" fillId="0" borderId="4" xfId="0" applyNumberFormat="1" applyFont="1" applyBorder="1" applyAlignment="1">
      <alignment horizontal="center" vertical="center"/>
    </xf>
    <xf numFmtId="177" fontId="30" fillId="0" borderId="5" xfId="0" applyNumberFormat="1" applyFont="1" applyBorder="1">
      <alignment vertical="center"/>
    </xf>
    <xf numFmtId="177" fontId="30" fillId="0" borderId="0" xfId="0" applyNumberFormat="1" applyFont="1">
      <alignment vertical="center"/>
    </xf>
    <xf numFmtId="177" fontId="30" fillId="0" borderId="7" xfId="0" applyNumberFormat="1" applyFont="1" applyBorder="1">
      <alignment vertical="center"/>
    </xf>
    <xf numFmtId="177" fontId="30" fillId="0" borderId="0" xfId="0" applyNumberFormat="1" applyFont="1" applyBorder="1">
      <alignment vertical="center"/>
    </xf>
    <xf numFmtId="177" fontId="30" fillId="0" borderId="8" xfId="0" applyNumberFormat="1" applyFont="1" applyBorder="1">
      <alignment vertical="center"/>
    </xf>
    <xf numFmtId="177" fontId="30" fillId="0" borderId="1" xfId="0" applyNumberFormat="1" applyFont="1" applyBorder="1">
      <alignment vertical="center"/>
    </xf>
    <xf numFmtId="177" fontId="30" fillId="0" borderId="8" xfId="0" applyNumberFormat="1" applyFont="1" applyBorder="1" applyAlignment="1">
      <alignment vertical="center"/>
    </xf>
    <xf numFmtId="177" fontId="30" fillId="0" borderId="0" xfId="0" applyNumberFormat="1" applyFont="1" applyBorder="1" applyAlignment="1">
      <alignment vertical="center" shrinkToFit="1"/>
    </xf>
    <xf numFmtId="177" fontId="30" fillId="0" borderId="0" xfId="0" applyNumberFormat="1" applyFont="1" applyBorder="1" applyAlignment="1">
      <alignment vertical="center" wrapText="1"/>
    </xf>
    <xf numFmtId="177" fontId="30" fillId="0" borderId="9" xfId="0" applyNumberFormat="1" applyFont="1" applyBorder="1">
      <alignment vertical="center"/>
    </xf>
    <xf numFmtId="177" fontId="30" fillId="0" borderId="10" xfId="0" applyNumberFormat="1" applyFont="1" applyBorder="1">
      <alignment vertical="center"/>
    </xf>
    <xf numFmtId="177" fontId="30" fillId="0" borderId="10" xfId="0" applyNumberFormat="1" applyFont="1" applyBorder="1" applyAlignment="1">
      <alignment horizontal="center" vertical="center"/>
    </xf>
    <xf numFmtId="177" fontId="30" fillId="0" borderId="11" xfId="0" applyNumberFormat="1" applyFont="1" applyBorder="1">
      <alignment vertical="center"/>
    </xf>
    <xf numFmtId="177" fontId="33" fillId="0" borderId="0" xfId="0" applyNumberFormat="1" applyFont="1" applyBorder="1">
      <alignment vertical="center"/>
    </xf>
    <xf numFmtId="177" fontId="30" fillId="2" borderId="8" xfId="0" applyNumberFormat="1" applyFont="1" applyFill="1" applyBorder="1">
      <alignment vertical="center"/>
    </xf>
    <xf numFmtId="0" fontId="34" fillId="0" borderId="12" xfId="0" applyFont="1" applyFill="1" applyBorder="1" applyAlignment="1">
      <alignment vertical="center" shrinkToFit="1"/>
    </xf>
    <xf numFmtId="0" fontId="34" fillId="0" borderId="13" xfId="0" applyFont="1" applyFill="1" applyBorder="1" applyAlignment="1">
      <alignment vertical="center" shrinkToFit="1"/>
    </xf>
    <xf numFmtId="0" fontId="30" fillId="0" borderId="4" xfId="0" applyFont="1" applyBorder="1" applyAlignment="1">
      <alignment vertical="center" shrinkToFit="1"/>
    </xf>
    <xf numFmtId="177" fontId="30" fillId="0" borderId="0" xfId="0" applyNumberFormat="1" applyFont="1" applyBorder="1" applyAlignment="1">
      <alignment horizontal="left" vertical="center" shrinkToFit="1"/>
    </xf>
    <xf numFmtId="177" fontId="30" fillId="0" borderId="10" xfId="0" applyNumberFormat="1" applyFont="1" applyBorder="1" applyAlignment="1">
      <alignment vertical="center" shrinkToFit="1"/>
    </xf>
    <xf numFmtId="177" fontId="30" fillId="0" borderId="0" xfId="0" applyNumberFormat="1" applyFont="1" applyAlignment="1">
      <alignment vertical="center" shrinkToFit="1"/>
    </xf>
    <xf numFmtId="177" fontId="30" fillId="0" borderId="4" xfId="0" applyNumberFormat="1" applyFont="1" applyBorder="1" applyAlignment="1">
      <alignment vertical="center" shrinkToFit="1"/>
    </xf>
    <xf numFmtId="0" fontId="0" fillId="0" borderId="0" xfId="0" applyFont="1">
      <alignment vertical="center"/>
    </xf>
    <xf numFmtId="0" fontId="34" fillId="0" borderId="0" xfId="0" applyFont="1" applyFill="1" applyAlignment="1">
      <alignment vertical="center" shrinkToFit="1"/>
    </xf>
    <xf numFmtId="0" fontId="34" fillId="0" borderId="12" xfId="0" applyFont="1" applyFill="1" applyBorder="1" applyAlignment="1">
      <alignment vertical="center" wrapText="1" shrinkToFit="1"/>
    </xf>
    <xf numFmtId="0" fontId="30" fillId="0" borderId="14" xfId="0" applyFont="1" applyFill="1" applyBorder="1" applyAlignment="1">
      <alignment horizontal="center" vertical="center" shrinkToFit="1"/>
    </xf>
    <xf numFmtId="0" fontId="34" fillId="0" borderId="0" xfId="0" applyFont="1" applyFill="1" applyBorder="1" applyAlignment="1">
      <alignment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4" fillId="0" borderId="13" xfId="0" applyFont="1" applyFill="1" applyBorder="1" applyAlignment="1">
      <alignment vertical="center" wrapText="1" shrinkToFit="1"/>
    </xf>
    <xf numFmtId="0" fontId="30" fillId="0" borderId="16" xfId="0"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0" fontId="34" fillId="0" borderId="12" xfId="0" applyFont="1" applyFill="1" applyBorder="1" applyAlignment="1">
      <alignment horizontal="left" vertical="center" shrinkToFit="1"/>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1" xfId="0" applyFont="1" applyFill="1" applyBorder="1" applyAlignment="1">
      <alignment horizontal="center" vertical="center" wrapText="1" shrinkToFit="1"/>
    </xf>
    <xf numFmtId="0" fontId="35" fillId="0" borderId="15"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0" xfId="0" applyFont="1" applyFill="1" applyBorder="1" applyAlignment="1">
      <alignment vertical="center" shrinkToFit="1"/>
    </xf>
    <xf numFmtId="0" fontId="30" fillId="0" borderId="19" xfId="0" applyFont="1" applyFill="1" applyBorder="1" applyAlignment="1">
      <alignment horizontal="center" vertical="center" wrapText="1" shrinkToFit="1"/>
    </xf>
    <xf numFmtId="0" fontId="34" fillId="0" borderId="20" xfId="0" applyFont="1" applyFill="1" applyBorder="1" applyAlignment="1">
      <alignment horizontal="left" vertical="center" shrinkToFit="1"/>
    </xf>
    <xf numFmtId="0" fontId="35" fillId="0" borderId="8"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21" xfId="0" applyFont="1" applyFill="1" applyBorder="1" applyAlignment="1">
      <alignment horizontal="center" vertical="center" wrapText="1" shrinkToFit="1"/>
    </xf>
    <xf numFmtId="0" fontId="34" fillId="0" borderId="22" xfId="0" applyFont="1" applyFill="1" applyBorder="1" applyAlignment="1">
      <alignment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xf>
    <xf numFmtId="0" fontId="30" fillId="0" borderId="23" xfId="0" applyFont="1" applyFill="1" applyBorder="1" applyAlignment="1">
      <alignment horizontal="center" vertical="center" shrinkToFit="1"/>
    </xf>
    <xf numFmtId="0" fontId="34" fillId="0" borderId="0" xfId="0" applyFont="1" applyFill="1" applyBorder="1" applyAlignment="1">
      <alignment vertical="center"/>
    </xf>
    <xf numFmtId="177" fontId="30" fillId="0" borderId="7" xfId="0" applyNumberFormat="1" applyFont="1" applyBorder="1" applyAlignment="1">
      <alignment horizontal="left" vertical="center" shrinkToFit="1"/>
    </xf>
    <xf numFmtId="177" fontId="36" fillId="0" borderId="0" xfId="0" applyNumberFormat="1" applyFont="1" applyBorder="1">
      <alignment vertical="center"/>
    </xf>
    <xf numFmtId="0" fontId="30" fillId="0" borderId="7" xfId="0" applyFont="1" applyBorder="1" applyAlignment="1">
      <alignment horizontal="center" vertical="center" shrinkToFit="1"/>
    </xf>
    <xf numFmtId="177" fontId="6" fillId="0" borderId="0" xfId="0" applyNumberFormat="1" applyFont="1" applyBorder="1" applyAlignment="1">
      <alignment vertical="center" wrapText="1"/>
    </xf>
    <xf numFmtId="0" fontId="30" fillId="0" borderId="4" xfId="0" applyFont="1" applyBorder="1" applyAlignment="1">
      <alignment horizontal="left" vertical="center"/>
    </xf>
    <xf numFmtId="0" fontId="30" fillId="0" borderId="24" xfId="0" applyFont="1" applyBorder="1">
      <alignment vertical="center"/>
    </xf>
    <xf numFmtId="0" fontId="30" fillId="0" borderId="25" xfId="0" applyFont="1" applyBorder="1" applyAlignment="1">
      <alignment vertical="center"/>
    </xf>
    <xf numFmtId="0" fontId="30" fillId="0" borderId="25" xfId="0" applyFont="1" applyBorder="1">
      <alignment vertical="center"/>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left" vertical="center"/>
    </xf>
    <xf numFmtId="177" fontId="30" fillId="0" borderId="8"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30" fillId="0" borderId="0" xfId="0" applyNumberFormat="1" applyFont="1" applyBorder="1" applyAlignment="1">
      <alignment vertical="center"/>
    </xf>
    <xf numFmtId="177" fontId="37" fillId="0" borderId="0" xfId="0" applyNumberFormat="1" applyFont="1" applyBorder="1" applyAlignment="1">
      <alignment vertical="top" wrapText="1"/>
    </xf>
    <xf numFmtId="177" fontId="30" fillId="0" borderId="0" xfId="0" applyNumberFormat="1" applyFont="1" applyBorder="1" applyAlignment="1">
      <alignment vertical="top" wrapText="1"/>
    </xf>
    <xf numFmtId="177" fontId="30" fillId="0" borderId="8" xfId="0" applyNumberFormat="1" applyFont="1" applyBorder="1" applyAlignment="1">
      <alignment vertical="top"/>
    </xf>
    <xf numFmtId="177" fontId="30" fillId="0" borderId="8" xfId="0" applyNumberFormat="1" applyFont="1" applyFill="1" applyBorder="1">
      <alignment vertical="center"/>
    </xf>
    <xf numFmtId="0" fontId="30" fillId="0" borderId="26" xfId="0" applyFont="1" applyFill="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center" vertical="center" shrinkToFit="1"/>
    </xf>
    <xf numFmtId="177" fontId="30" fillId="0" borderId="7" xfId="0" applyNumberFormat="1" applyFont="1" applyBorder="1" applyAlignment="1">
      <alignment horizontal="center" vertical="center"/>
    </xf>
    <xf numFmtId="0" fontId="30" fillId="0" borderId="4" xfId="0" applyFont="1" applyBorder="1" applyAlignment="1">
      <alignment horizontal="center" vertical="center"/>
    </xf>
    <xf numFmtId="177" fontId="30" fillId="0" borderId="0" xfId="0" applyNumberFormat="1" applyFont="1" applyBorder="1" applyAlignment="1">
      <alignment horizontal="left" vertical="center"/>
    </xf>
    <xf numFmtId="177" fontId="30" fillId="0" borderId="0" xfId="0" applyNumberFormat="1" applyFont="1" applyBorder="1" applyAlignment="1">
      <alignment vertical="center"/>
    </xf>
    <xf numFmtId="177" fontId="33" fillId="0" borderId="6" xfId="0" applyNumberFormat="1" applyFont="1" applyBorder="1">
      <alignment vertical="center"/>
    </xf>
    <xf numFmtId="177" fontId="33" fillId="0" borderId="4" xfId="0" applyNumberFormat="1" applyFont="1" applyBorder="1">
      <alignment vertical="center"/>
    </xf>
    <xf numFmtId="177" fontId="6" fillId="0" borderId="0" xfId="0" applyNumberFormat="1" applyFont="1" applyBorder="1" applyAlignment="1">
      <alignment vertical="top" wrapText="1"/>
    </xf>
    <xf numFmtId="177" fontId="30" fillId="0" borderId="4" xfId="0" applyNumberFormat="1" applyFont="1" applyBorder="1" applyAlignment="1">
      <alignment horizontal="left" vertical="center"/>
    </xf>
    <xf numFmtId="177" fontId="30" fillId="0" borderId="7" xfId="0" applyNumberFormat="1" applyFont="1" applyBorder="1" applyAlignment="1">
      <alignment horizontal="center" vertical="center"/>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center" vertical="center" shrinkToFit="1"/>
    </xf>
    <xf numFmtId="0" fontId="32" fillId="0" borderId="0" xfId="0" applyFont="1" applyAlignment="1">
      <alignment horizontal="center" vertical="center"/>
    </xf>
    <xf numFmtId="0" fontId="30" fillId="0" borderId="10" xfId="0" applyFont="1" applyBorder="1" applyAlignment="1">
      <alignment horizontal="left" vertical="center"/>
    </xf>
    <xf numFmtId="0" fontId="30" fillId="0" borderId="4" xfId="0" applyFont="1" applyBorder="1" applyAlignment="1">
      <alignment horizontal="center" vertical="center"/>
    </xf>
    <xf numFmtId="177" fontId="37" fillId="0" borderId="0" xfId="0" applyNumberFormat="1" applyFont="1" applyBorder="1" applyAlignment="1">
      <alignment horizontal="left" vertical="top" wrapText="1"/>
    </xf>
    <xf numFmtId="177" fontId="30" fillId="0" borderId="0" xfId="0" applyNumberFormat="1" applyFont="1" applyBorder="1" applyAlignment="1">
      <alignment horizontal="right" vertical="top" wrapText="1"/>
    </xf>
    <xf numFmtId="177" fontId="30" fillId="0" borderId="0" xfId="0" applyNumberFormat="1" applyFont="1" applyBorder="1" applyAlignment="1">
      <alignment horizontal="left" vertical="center"/>
    </xf>
    <xf numFmtId="177" fontId="30" fillId="0" borderId="0" xfId="0" applyNumberFormat="1" applyFont="1" applyBorder="1" applyAlignment="1">
      <alignment horizontal="right" vertical="center" shrinkToFit="1"/>
    </xf>
    <xf numFmtId="177" fontId="30" fillId="0" borderId="8" xfId="0" applyNumberFormat="1" applyFont="1" applyBorder="1" applyAlignment="1">
      <alignment horizontal="center" vertical="top"/>
    </xf>
    <xf numFmtId="0" fontId="30" fillId="0" borderId="0" xfId="0" applyFont="1" applyAlignment="1">
      <alignment horizontal="center" vertical="center"/>
    </xf>
    <xf numFmtId="177" fontId="33" fillId="0" borderId="0" xfId="0" applyNumberFormat="1" applyFont="1" applyBorder="1" applyAlignment="1">
      <alignment horizontal="left" vertical="top"/>
    </xf>
    <xf numFmtId="179" fontId="30" fillId="0" borderId="0" xfId="0" applyNumberFormat="1" applyFont="1" applyBorder="1" applyAlignment="1">
      <alignment horizontal="center" vertical="center" shrinkToFit="1"/>
    </xf>
    <xf numFmtId="177" fontId="30" fillId="0" borderId="0" xfId="0" applyNumberFormat="1" applyFont="1" applyBorder="1" applyAlignment="1">
      <alignment vertical="center"/>
    </xf>
    <xf numFmtId="177" fontId="30" fillId="0" borderId="0" xfId="0" applyNumberFormat="1" applyFont="1" applyBorder="1" applyAlignment="1">
      <alignment horizontal="right" vertical="center"/>
    </xf>
    <xf numFmtId="0" fontId="37" fillId="0" borderId="4" xfId="0" applyFont="1" applyBorder="1" applyAlignment="1">
      <alignment vertical="center" shrinkToFit="1"/>
    </xf>
    <xf numFmtId="0" fontId="37" fillId="0" borderId="4" xfId="0" applyFont="1" applyFill="1" applyBorder="1" applyAlignment="1">
      <alignment horizontal="center" vertical="center" shrinkToFit="1"/>
    </xf>
    <xf numFmtId="0" fontId="38" fillId="0" borderId="5" xfId="0" applyFont="1" applyBorder="1" applyAlignment="1">
      <alignment vertical="center" shrinkToFit="1"/>
    </xf>
    <xf numFmtId="0" fontId="37" fillId="0" borderId="5" xfId="0" applyFont="1" applyBorder="1" applyAlignment="1">
      <alignment horizontal="center" vertical="center"/>
    </xf>
    <xf numFmtId="0" fontId="37" fillId="0" borderId="27" xfId="0" applyFont="1" applyFill="1" applyBorder="1" applyAlignment="1">
      <alignment horizontal="center" vertical="center"/>
    </xf>
    <xf numFmtId="0" fontId="30" fillId="0" borderId="28" xfId="0" applyFont="1" applyBorder="1">
      <alignment vertical="center"/>
    </xf>
    <xf numFmtId="0" fontId="30" fillId="0" borderId="29" xfId="0" applyFont="1" applyBorder="1">
      <alignment vertical="center"/>
    </xf>
    <xf numFmtId="0" fontId="30" fillId="0" borderId="27" xfId="0" applyFont="1" applyBorder="1">
      <alignment vertical="center"/>
    </xf>
    <xf numFmtId="0" fontId="30" fillId="0" borderId="30" xfId="0" applyFont="1" applyBorder="1">
      <alignment vertical="center"/>
    </xf>
    <xf numFmtId="0" fontId="30" fillId="0" borderId="21" xfId="0" applyFont="1" applyBorder="1" applyAlignment="1">
      <alignment horizontal="left" vertical="center"/>
    </xf>
    <xf numFmtId="0" fontId="30" fillId="0" borderId="19" xfId="0" applyFont="1" applyBorder="1" applyAlignment="1">
      <alignment horizontal="center" vertical="center"/>
    </xf>
    <xf numFmtId="0" fontId="30" fillId="0" borderId="31" xfId="0" applyFont="1" applyBorder="1">
      <alignment vertical="center"/>
    </xf>
    <xf numFmtId="0" fontId="30" fillId="0" borderId="32" xfId="0" applyFont="1" applyBorder="1">
      <alignment vertical="center"/>
    </xf>
    <xf numFmtId="0" fontId="30" fillId="0" borderId="2" xfId="0" applyFont="1" applyBorder="1" applyAlignment="1">
      <alignment vertical="center" wrapText="1"/>
    </xf>
    <xf numFmtId="0" fontId="30" fillId="0" borderId="1" xfId="0" applyFont="1" applyBorder="1" applyAlignment="1">
      <alignment vertical="center" shrinkToFit="1"/>
    </xf>
    <xf numFmtId="0" fontId="39" fillId="0" borderId="0" xfId="0" applyFont="1" applyBorder="1" applyAlignment="1">
      <alignment horizontal="center" vertical="center"/>
    </xf>
    <xf numFmtId="0" fontId="32" fillId="0" borderId="0" xfId="0" applyFont="1" applyBorder="1" applyAlignment="1">
      <alignment horizontal="center" vertical="center"/>
    </xf>
    <xf numFmtId="0" fontId="30" fillId="0" borderId="0" xfId="0" applyFont="1" applyBorder="1" applyAlignment="1">
      <alignment vertical="center" shrinkToFit="1"/>
    </xf>
    <xf numFmtId="0" fontId="30" fillId="0" borderId="31" xfId="0" applyFont="1" applyBorder="1" applyAlignment="1">
      <alignment vertical="center"/>
    </xf>
    <xf numFmtId="0" fontId="30" fillId="0" borderId="30" xfId="0" applyFont="1" applyBorder="1" applyAlignment="1">
      <alignment vertical="center" shrinkToFit="1"/>
    </xf>
    <xf numFmtId="0" fontId="31" fillId="0" borderId="1" xfId="0" applyFont="1" applyBorder="1" applyAlignment="1">
      <alignment vertical="center" shrinkToFit="1"/>
    </xf>
    <xf numFmtId="0" fontId="30" fillId="0" borderId="0" xfId="0" applyFont="1" applyBorder="1" applyAlignment="1">
      <alignment horizontal="center" vertical="center" shrinkToFit="1"/>
    </xf>
    <xf numFmtId="0" fontId="30" fillId="0" borderId="3" xfId="0" applyFont="1" applyBorder="1" applyAlignment="1">
      <alignment vertical="center" shrinkToFit="1"/>
    </xf>
    <xf numFmtId="0" fontId="30" fillId="0" borderId="0" xfId="0" applyFont="1" applyAlignment="1">
      <alignment vertical="center" wrapText="1"/>
    </xf>
    <xf numFmtId="177" fontId="33" fillId="0" borderId="0" xfId="0" applyNumberFormat="1" applyFont="1" applyBorder="1" applyAlignment="1">
      <alignment horizontal="left" vertical="top"/>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30" fillId="0" borderId="0" xfId="0" applyNumberFormat="1" applyFont="1" applyBorder="1" applyAlignment="1">
      <alignment horizontal="right" vertical="top" wrapText="1"/>
    </xf>
    <xf numFmtId="177" fontId="30" fillId="0" borderId="8" xfId="0" applyNumberFormat="1" applyFont="1" applyBorder="1" applyAlignment="1">
      <alignment horizontal="center" vertical="top"/>
    </xf>
    <xf numFmtId="177" fontId="30" fillId="0" borderId="0" xfId="0" applyNumberFormat="1" applyFont="1" applyBorder="1" applyAlignment="1">
      <alignment horizontal="left" vertical="center"/>
    </xf>
    <xf numFmtId="177" fontId="30" fillId="0" borderId="0" xfId="0" applyNumberFormat="1" applyFont="1" applyBorder="1" applyAlignment="1">
      <alignment horizontal="right" vertical="center"/>
    </xf>
    <xf numFmtId="177" fontId="30" fillId="0" borderId="0" xfId="0" applyNumberFormat="1" applyFont="1" applyBorder="1" applyAlignment="1">
      <alignment vertical="center"/>
    </xf>
    <xf numFmtId="177" fontId="37" fillId="0" borderId="0" xfId="0" applyNumberFormat="1" applyFont="1" applyBorder="1" applyAlignment="1">
      <alignment horizontal="left" vertical="top" wrapText="1"/>
    </xf>
    <xf numFmtId="177" fontId="30" fillId="3" borderId="1" xfId="0" applyNumberFormat="1" applyFont="1" applyFill="1" applyBorder="1">
      <alignment vertical="center"/>
    </xf>
    <xf numFmtId="177" fontId="30" fillId="3" borderId="1" xfId="0" applyNumberFormat="1" applyFont="1" applyFill="1" applyBorder="1" applyAlignment="1">
      <alignment horizontal="left" vertical="center"/>
    </xf>
    <xf numFmtId="177" fontId="33" fillId="3" borderId="1" xfId="0" applyNumberFormat="1" applyFont="1" applyFill="1" applyBorder="1">
      <alignment vertical="center"/>
    </xf>
    <xf numFmtId="177" fontId="33" fillId="3" borderId="1" xfId="0" applyNumberFormat="1" applyFont="1" applyFill="1" applyBorder="1" applyAlignment="1">
      <alignment horizontal="center" vertical="center"/>
    </xf>
    <xf numFmtId="177" fontId="30" fillId="0" borderId="0" xfId="0" applyNumberFormat="1" applyFont="1" applyFill="1" applyBorder="1" applyAlignment="1">
      <alignment vertical="center"/>
    </xf>
    <xf numFmtId="177" fontId="30" fillId="0" borderId="0" xfId="0" applyNumberFormat="1" applyFont="1" applyFill="1" applyBorder="1" applyAlignment="1">
      <alignment vertical="center" wrapText="1"/>
    </xf>
    <xf numFmtId="177" fontId="30" fillId="0" borderId="2" xfId="0" applyNumberFormat="1" applyFont="1" applyBorder="1">
      <alignment vertical="center"/>
    </xf>
    <xf numFmtId="177" fontId="30" fillId="3" borderId="1" xfId="0" applyNumberFormat="1" applyFont="1" applyFill="1" applyBorder="1" applyAlignment="1">
      <alignment vertical="center" shrinkToFit="1"/>
    </xf>
    <xf numFmtId="177" fontId="30" fillId="3" borderId="1" xfId="0" applyNumberFormat="1" applyFont="1" applyFill="1" applyBorder="1" applyAlignment="1">
      <alignment vertical="center"/>
    </xf>
    <xf numFmtId="0" fontId="30" fillId="0" borderId="0" xfId="0" applyFont="1" applyAlignment="1">
      <alignment horizontal="center" vertical="center"/>
    </xf>
    <xf numFmtId="177" fontId="30" fillId="0" borderId="0" xfId="0" applyNumberFormat="1" applyFont="1" applyBorder="1" applyAlignment="1">
      <alignment vertical="center"/>
    </xf>
    <xf numFmtId="0" fontId="30" fillId="0" borderId="24" xfId="0" applyFont="1" applyBorder="1" applyAlignment="1">
      <alignment horizontal="left" vertical="center"/>
    </xf>
    <xf numFmtId="0" fontId="30" fillId="0" borderId="24" xfId="0" applyFont="1" applyBorder="1" applyAlignment="1">
      <alignment horizontal="center" vertical="center"/>
    </xf>
    <xf numFmtId="0" fontId="30" fillId="0" borderId="24"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0" fillId="0" borderId="33" xfId="0" applyFont="1" applyFill="1" applyBorder="1" applyAlignment="1">
      <alignment horizontal="center" vertical="center" shrinkToFit="1"/>
    </xf>
    <xf numFmtId="0" fontId="33" fillId="2" borderId="34" xfId="0" applyFont="1" applyFill="1" applyBorder="1" applyAlignment="1">
      <alignment horizontal="left" vertical="center" shrinkToFit="1"/>
    </xf>
    <xf numFmtId="0" fontId="30" fillId="0" borderId="35" xfId="0" applyFont="1" applyFill="1" applyBorder="1" applyAlignment="1">
      <alignment horizontal="center" vertical="center" shrinkToFit="1"/>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30" fillId="0" borderId="15" xfId="0" applyFont="1" applyFill="1" applyBorder="1" applyAlignment="1">
      <alignment vertical="center" shrinkToFit="1"/>
    </xf>
    <xf numFmtId="0" fontId="30" fillId="0" borderId="15" xfId="0" applyFont="1" applyBorder="1" applyAlignment="1">
      <alignment horizontal="center" vertical="center"/>
    </xf>
    <xf numFmtId="0" fontId="36" fillId="0" borderId="1" xfId="0" applyFont="1" applyBorder="1" applyAlignment="1">
      <alignment horizontal="center" vertical="center" wrapText="1"/>
    </xf>
    <xf numFmtId="0" fontId="40" fillId="0" borderId="0" xfId="0" applyFont="1">
      <alignment vertical="center"/>
    </xf>
    <xf numFmtId="0" fontId="41" fillId="0" borderId="0" xfId="0" applyFont="1">
      <alignment vertical="center"/>
    </xf>
    <xf numFmtId="0" fontId="41" fillId="0" borderId="0" xfId="0" applyFont="1" applyAlignment="1">
      <alignment vertical="center" shrinkToFit="1"/>
    </xf>
    <xf numFmtId="0" fontId="41" fillId="0" borderId="0" xfId="0" applyFont="1" applyAlignment="1">
      <alignment horizontal="center" vertical="center"/>
    </xf>
    <xf numFmtId="0" fontId="30" fillId="0" borderId="2" xfId="0" applyFont="1" applyBorder="1" applyAlignment="1">
      <alignment horizontal="center" vertical="center" shrinkToFit="1"/>
    </xf>
    <xf numFmtId="0" fontId="30" fillId="0" borderId="4" xfId="0" applyFont="1" applyBorder="1" applyAlignment="1">
      <alignment horizontal="center" vertical="center"/>
    </xf>
    <xf numFmtId="0" fontId="30" fillId="0" borderId="1" xfId="0" applyFont="1" applyBorder="1" applyAlignment="1">
      <alignment horizontal="center" vertical="center" shrinkToFit="1"/>
    </xf>
    <xf numFmtId="177" fontId="30" fillId="0" borderId="0" xfId="0" applyNumberFormat="1" applyFont="1" applyBorder="1" applyAlignment="1">
      <alignment horizontal="right" vertical="center" shrinkToFit="1"/>
    </xf>
    <xf numFmtId="177" fontId="30" fillId="0" borderId="0" xfId="0" applyNumberFormat="1" applyFont="1" applyBorder="1" applyAlignment="1">
      <alignment horizontal="right" vertical="center"/>
    </xf>
    <xf numFmtId="177" fontId="30" fillId="3" borderId="2" xfId="0" applyNumberFormat="1" applyFont="1" applyFill="1" applyBorder="1" applyAlignment="1">
      <alignment horizontal="left" vertical="center"/>
    </xf>
    <xf numFmtId="177" fontId="30" fillId="3" borderId="24" xfId="0" applyNumberFormat="1" applyFont="1" applyFill="1" applyBorder="1" applyAlignment="1">
      <alignment horizontal="left" vertical="center"/>
    </xf>
    <xf numFmtId="177" fontId="30" fillId="3" borderId="3" xfId="0" applyNumberFormat="1" applyFont="1" applyFill="1" applyBorder="1" applyAlignment="1">
      <alignment horizontal="left" vertical="center"/>
    </xf>
    <xf numFmtId="177" fontId="30" fillId="0" borderId="0" xfId="0" applyNumberFormat="1" applyFont="1" applyBorder="1" applyAlignment="1">
      <alignment horizontal="center" vertical="center"/>
    </xf>
    <xf numFmtId="177" fontId="30" fillId="2" borderId="0" xfId="0" applyNumberFormat="1" applyFont="1" applyFill="1" applyBorder="1" applyAlignment="1">
      <alignment horizontal="center" vertical="center"/>
    </xf>
    <xf numFmtId="177" fontId="30" fillId="0" borderId="8" xfId="0" applyNumberFormat="1" applyFont="1" applyBorder="1" applyAlignment="1">
      <alignment horizontal="center" vertical="top"/>
    </xf>
    <xf numFmtId="177" fontId="30" fillId="0" borderId="7" xfId="0" applyNumberFormat="1" applyFont="1" applyBorder="1" applyAlignment="1">
      <alignment horizontal="center" vertical="center"/>
    </xf>
    <xf numFmtId="177" fontId="30" fillId="0" borderId="10" xfId="0" applyNumberFormat="1" applyFont="1" applyBorder="1" applyAlignment="1">
      <alignment horizontal="center" vertical="center"/>
    </xf>
    <xf numFmtId="0" fontId="35" fillId="0" borderId="0" xfId="0" applyFont="1" applyAlignment="1">
      <alignment horizontal="center" vertical="center" shrinkToFit="1"/>
    </xf>
    <xf numFmtId="177" fontId="33" fillId="3" borderId="7" xfId="0" applyNumberFormat="1" applyFont="1" applyFill="1" applyBorder="1" applyAlignment="1">
      <alignment horizontal="left" vertical="top"/>
    </xf>
    <xf numFmtId="177" fontId="33" fillId="3" borderId="0" xfId="0" applyNumberFormat="1" applyFont="1" applyFill="1" applyBorder="1" applyAlignment="1">
      <alignment horizontal="left" vertical="top"/>
    </xf>
    <xf numFmtId="177" fontId="33" fillId="3" borderId="8" xfId="0" applyNumberFormat="1" applyFont="1" applyFill="1" applyBorder="1" applyAlignment="1">
      <alignment horizontal="left" vertical="top"/>
    </xf>
    <xf numFmtId="177" fontId="33" fillId="3" borderId="9" xfId="0" applyNumberFormat="1" applyFont="1" applyFill="1" applyBorder="1" applyAlignment="1">
      <alignment horizontal="left" vertical="top"/>
    </xf>
    <xf numFmtId="177" fontId="33" fillId="3" borderId="10" xfId="0" applyNumberFormat="1" applyFont="1" applyFill="1" applyBorder="1" applyAlignment="1">
      <alignment horizontal="left" vertical="top"/>
    </xf>
    <xf numFmtId="177" fontId="33" fillId="3" borderId="11" xfId="0" applyNumberFormat="1" applyFont="1" applyFill="1" applyBorder="1" applyAlignment="1">
      <alignment horizontal="left" vertical="top"/>
    </xf>
    <xf numFmtId="177" fontId="30" fillId="0" borderId="0" xfId="0" applyNumberFormat="1" applyFont="1" applyBorder="1" applyAlignment="1">
      <alignment horizontal="left" vertical="center"/>
    </xf>
    <xf numFmtId="177" fontId="30" fillId="3" borderId="2" xfId="0" applyNumberFormat="1" applyFont="1" applyFill="1" applyBorder="1" applyAlignment="1">
      <alignment vertical="center"/>
    </xf>
    <xf numFmtId="177" fontId="30" fillId="3" borderId="3" xfId="0" applyNumberFormat="1" applyFont="1" applyFill="1" applyBorder="1" applyAlignment="1">
      <alignment vertical="center"/>
    </xf>
    <xf numFmtId="177" fontId="30" fillId="0" borderId="0" xfId="0" applyNumberFormat="1" applyFont="1" applyBorder="1" applyAlignment="1">
      <alignment horizontal="center" vertical="center" shrinkToFit="1"/>
    </xf>
    <xf numFmtId="0" fontId="30" fillId="0" borderId="2" xfId="0" applyFont="1" applyBorder="1" applyAlignment="1">
      <alignment vertical="center" shrinkToFit="1"/>
    </xf>
    <xf numFmtId="177" fontId="30" fillId="3" borderId="24" xfId="0" applyNumberFormat="1" applyFont="1" applyFill="1" applyBorder="1" applyAlignment="1">
      <alignment vertical="center"/>
    </xf>
    <xf numFmtId="177" fontId="30" fillId="2" borderId="0" xfId="0" applyNumberFormat="1" applyFont="1" applyFill="1" applyBorder="1" applyAlignment="1">
      <alignment vertical="center"/>
    </xf>
    <xf numFmtId="0" fontId="41" fillId="2" borderId="0" xfId="0" applyFont="1" applyFill="1">
      <alignment vertical="center"/>
    </xf>
    <xf numFmtId="0" fontId="30" fillId="2" borderId="4" xfId="0" applyFont="1" applyFill="1" applyBorder="1">
      <alignment vertical="center"/>
    </xf>
    <xf numFmtId="177" fontId="33" fillId="2" borderId="0" xfId="0" applyNumberFormat="1" applyFont="1" applyFill="1" applyBorder="1">
      <alignment vertical="center"/>
    </xf>
    <xf numFmtId="177" fontId="30" fillId="2" borderId="0" xfId="0" applyNumberFormat="1" applyFont="1" applyFill="1" applyBorder="1">
      <alignment vertical="center"/>
    </xf>
    <xf numFmtId="177" fontId="30" fillId="2" borderId="0" xfId="0" applyNumberFormat="1" applyFont="1" applyFill="1" applyBorder="1" applyAlignment="1">
      <alignment horizontal="center" vertical="center" shrinkToFit="1"/>
    </xf>
    <xf numFmtId="177" fontId="30" fillId="2" borderId="0" xfId="0" applyNumberFormat="1" applyFont="1" applyFill="1" applyBorder="1" applyAlignment="1">
      <alignment horizontal="left" vertical="center"/>
    </xf>
    <xf numFmtId="177" fontId="30" fillId="2" borderId="0" xfId="0" applyNumberFormat="1" applyFont="1" applyFill="1" applyBorder="1" applyAlignment="1">
      <alignment vertical="center" wrapText="1"/>
    </xf>
    <xf numFmtId="177" fontId="30" fillId="2" borderId="10" xfId="0" applyNumberFormat="1" applyFont="1" applyFill="1" applyBorder="1">
      <alignment vertical="center"/>
    </xf>
    <xf numFmtId="177" fontId="30" fillId="2" borderId="4" xfId="0" applyNumberFormat="1" applyFont="1" applyFill="1" applyBorder="1">
      <alignment vertical="center"/>
    </xf>
    <xf numFmtId="0" fontId="30" fillId="2" borderId="0" xfId="0" applyFont="1" applyFill="1">
      <alignment vertical="center"/>
    </xf>
    <xf numFmtId="177" fontId="30" fillId="2" borderId="0" xfId="0" applyNumberFormat="1" applyFont="1" applyFill="1" applyBorder="1" applyAlignment="1">
      <alignment vertical="center" shrinkToFit="1"/>
    </xf>
    <xf numFmtId="0" fontId="41" fillId="2" borderId="0" xfId="0" applyFont="1" applyFill="1" applyAlignment="1">
      <alignment vertical="center" shrinkToFit="1"/>
    </xf>
    <xf numFmtId="0" fontId="30" fillId="2" borderId="4" xfId="0" applyFont="1" applyFill="1" applyBorder="1" applyAlignment="1">
      <alignment vertical="center" shrinkToFit="1"/>
    </xf>
    <xf numFmtId="177" fontId="33" fillId="2" borderId="0" xfId="0" applyNumberFormat="1" applyFont="1" applyFill="1" applyBorder="1" applyAlignment="1">
      <alignment vertical="center" shrinkToFit="1"/>
    </xf>
    <xf numFmtId="177" fontId="30" fillId="2" borderId="0" xfId="0" applyNumberFormat="1" applyFont="1" applyFill="1" applyBorder="1" applyAlignment="1">
      <alignment horizontal="left" vertical="center" shrinkToFit="1"/>
    </xf>
    <xf numFmtId="177" fontId="30" fillId="2" borderId="10" xfId="0" applyNumberFormat="1" applyFont="1" applyFill="1" applyBorder="1" applyAlignment="1">
      <alignment horizontal="center" vertical="center" shrinkToFit="1"/>
    </xf>
    <xf numFmtId="177" fontId="30" fillId="2" borderId="10" xfId="0" applyNumberFormat="1" applyFont="1" applyFill="1" applyBorder="1" applyAlignment="1">
      <alignment vertical="center" shrinkToFit="1"/>
    </xf>
    <xf numFmtId="177" fontId="30" fillId="2" borderId="4" xfId="0" applyNumberFormat="1" applyFont="1" applyFill="1" applyBorder="1" applyAlignment="1">
      <alignment vertical="center" shrinkToFit="1"/>
    </xf>
    <xf numFmtId="0" fontId="30" fillId="2" borderId="0" xfId="0" applyFont="1" applyFill="1" applyAlignment="1">
      <alignment vertical="center" shrinkToFit="1"/>
    </xf>
    <xf numFmtId="0" fontId="30" fillId="0" borderId="24" xfId="0" applyFont="1" applyBorder="1" applyAlignment="1">
      <alignment vertical="center" shrinkToFit="1"/>
    </xf>
    <xf numFmtId="0" fontId="30" fillId="2" borderId="2" xfId="0" applyFont="1" applyFill="1" applyBorder="1" applyAlignment="1">
      <alignment horizontal="center" vertical="center" shrinkToFit="1"/>
    </xf>
    <xf numFmtId="177" fontId="30" fillId="2" borderId="0" xfId="0" applyNumberFormat="1" applyFont="1" applyFill="1">
      <alignment vertical="center"/>
    </xf>
    <xf numFmtId="177" fontId="36" fillId="2" borderId="0" xfId="0" applyNumberFormat="1" applyFont="1" applyFill="1" applyBorder="1">
      <alignment vertical="center"/>
    </xf>
    <xf numFmtId="177" fontId="30" fillId="2" borderId="7" xfId="0" applyNumberFormat="1" applyFont="1" applyFill="1" applyBorder="1">
      <alignment vertical="center"/>
    </xf>
    <xf numFmtId="0" fontId="30" fillId="2" borderId="2" xfId="0" applyFont="1" applyFill="1" applyBorder="1" applyAlignment="1">
      <alignment vertical="center" shrinkToFit="1"/>
    </xf>
    <xf numFmtId="0" fontId="30" fillId="2" borderId="1" xfId="0" applyFont="1" applyFill="1" applyBorder="1" applyAlignment="1">
      <alignment vertical="center" shrinkToFit="1"/>
    </xf>
    <xf numFmtId="0" fontId="30" fillId="3" borderId="2" xfId="0" applyNumberFormat="1" applyFont="1" applyFill="1" applyBorder="1" applyAlignment="1">
      <alignment vertical="center"/>
    </xf>
    <xf numFmtId="0" fontId="30" fillId="3" borderId="24" xfId="0" applyNumberFormat="1" applyFont="1" applyFill="1" applyBorder="1" applyAlignment="1">
      <alignment vertical="center"/>
    </xf>
    <xf numFmtId="0" fontId="30" fillId="2" borderId="24" xfId="0" applyNumberFormat="1" applyFont="1" applyFill="1" applyBorder="1" applyAlignment="1">
      <alignment vertical="center"/>
    </xf>
    <xf numFmtId="0" fontId="30" fillId="3" borderId="3" xfId="0" applyNumberFormat="1" applyFont="1" applyFill="1" applyBorder="1" applyAlignment="1">
      <alignment vertical="center"/>
    </xf>
    <xf numFmtId="177" fontId="30" fillId="0" borderId="0" xfId="0" applyNumberFormat="1" applyFont="1" applyFill="1" applyBorder="1">
      <alignment vertical="center"/>
    </xf>
    <xf numFmtId="177" fontId="30" fillId="2" borderId="24" xfId="0" applyNumberFormat="1" applyFont="1" applyFill="1" applyBorder="1" applyAlignment="1">
      <alignment horizontal="left" vertical="center"/>
    </xf>
    <xf numFmtId="178" fontId="30" fillId="0" borderId="0" xfId="0" applyNumberFormat="1" applyFont="1" applyBorder="1" applyAlignment="1">
      <alignment horizontal="left" vertical="center" shrinkToFit="1"/>
    </xf>
    <xf numFmtId="178" fontId="30" fillId="3" borderId="24" xfId="0" applyNumberFormat="1" applyFont="1" applyFill="1" applyBorder="1" applyAlignment="1">
      <alignment horizontal="left" vertical="center"/>
    </xf>
    <xf numFmtId="178" fontId="30" fillId="0" borderId="0" xfId="0" applyNumberFormat="1" applyFont="1" applyBorder="1" applyAlignment="1">
      <alignment horizontal="left" vertical="center"/>
    </xf>
    <xf numFmtId="178" fontId="30" fillId="0" borderId="0" xfId="0" applyNumberFormat="1" applyFont="1" applyBorder="1" applyAlignment="1">
      <alignment vertical="center" shrinkToFit="1"/>
    </xf>
    <xf numFmtId="179" fontId="30" fillId="0" borderId="4" xfId="0" applyNumberFormat="1" applyFont="1" applyBorder="1" applyAlignment="1">
      <alignment vertical="center" shrinkToFit="1"/>
    </xf>
    <xf numFmtId="179" fontId="30" fillId="0" borderId="0" xfId="0" applyNumberFormat="1" applyFont="1" applyBorder="1" applyAlignment="1">
      <alignment vertical="center" shrinkToFit="1"/>
    </xf>
    <xf numFmtId="179" fontId="30" fillId="0" borderId="0" xfId="0" applyNumberFormat="1" applyFont="1" applyBorder="1" applyAlignment="1">
      <alignment horizontal="left" vertical="center" shrinkToFit="1"/>
    </xf>
    <xf numFmtId="179" fontId="30" fillId="3" borderId="24" xfId="0" applyNumberFormat="1" applyFont="1" applyFill="1" applyBorder="1" applyAlignment="1">
      <alignment horizontal="left" vertical="center"/>
    </xf>
    <xf numFmtId="179" fontId="30" fillId="0" borderId="0" xfId="0" applyNumberFormat="1" applyFont="1" applyBorder="1" applyAlignment="1">
      <alignment horizontal="left" vertical="center"/>
    </xf>
    <xf numFmtId="179" fontId="30" fillId="3" borderId="24" xfId="0" applyNumberFormat="1" applyFont="1" applyFill="1" applyBorder="1" applyAlignment="1">
      <alignment vertical="center"/>
    </xf>
    <xf numFmtId="177" fontId="33" fillId="2" borderId="4" xfId="0" applyNumberFormat="1" applyFont="1" applyFill="1" applyBorder="1">
      <alignment vertical="center"/>
    </xf>
    <xf numFmtId="177" fontId="33" fillId="2" borderId="0" xfId="0" applyNumberFormat="1" applyFont="1" applyFill="1" applyBorder="1" applyAlignment="1">
      <alignment horizontal="left" vertical="top"/>
    </xf>
    <xf numFmtId="177" fontId="30" fillId="3" borderId="1" xfId="0" applyNumberFormat="1" applyFont="1" applyFill="1" applyBorder="1" applyAlignment="1">
      <alignment horizontal="left" vertical="center" shrinkToFit="1"/>
    </xf>
    <xf numFmtId="177" fontId="37" fillId="0" borderId="0" xfId="0" applyNumberFormat="1" applyFont="1" applyBorder="1" applyAlignment="1">
      <alignment horizontal="left" vertical="top" shrinkToFit="1"/>
    </xf>
    <xf numFmtId="177" fontId="37" fillId="0" borderId="0" xfId="0" applyNumberFormat="1" applyFont="1" applyBorder="1" applyAlignment="1">
      <alignment vertical="top" shrinkToFit="1"/>
    </xf>
    <xf numFmtId="177" fontId="33" fillId="0" borderId="0" xfId="0" applyNumberFormat="1" applyFont="1" applyBorder="1" applyAlignment="1">
      <alignment horizontal="left" vertical="top" shrinkToFit="1"/>
    </xf>
    <xf numFmtId="179" fontId="30" fillId="0" borderId="0" xfId="0" applyNumberFormat="1" applyFont="1" applyAlignment="1">
      <alignment vertical="center" shrinkToFit="1"/>
    </xf>
    <xf numFmtId="179" fontId="30" fillId="0" borderId="10" xfId="0" applyNumberFormat="1" applyFont="1" applyBorder="1" applyAlignment="1">
      <alignment vertical="center" shrinkToFit="1"/>
    </xf>
    <xf numFmtId="0" fontId="30" fillId="0" borderId="0" xfId="0" applyFont="1" applyBorder="1" applyAlignment="1">
      <alignment horizontal="right" vertical="center"/>
    </xf>
    <xf numFmtId="177" fontId="30" fillId="0" borderId="0" xfId="0" applyNumberFormat="1" applyFont="1" applyBorder="1" applyAlignment="1">
      <alignment horizontal="center" vertical="top"/>
    </xf>
    <xf numFmtId="0" fontId="30" fillId="0" borderId="25" xfId="0" applyFont="1" applyBorder="1" applyAlignment="1">
      <alignment vertical="center" shrinkToFit="1"/>
    </xf>
    <xf numFmtId="0" fontId="30" fillId="0" borderId="36" xfId="0" applyFont="1" applyBorder="1" applyAlignment="1">
      <alignment vertical="center" shrinkToFit="1"/>
    </xf>
    <xf numFmtId="0" fontId="30" fillId="0" borderId="37" xfId="0" applyFont="1" applyBorder="1" applyAlignment="1">
      <alignment vertical="center" shrinkToFit="1"/>
    </xf>
    <xf numFmtId="0" fontId="30" fillId="0" borderId="35" xfId="0" applyFont="1" applyBorder="1" applyAlignment="1">
      <alignment vertical="center" shrinkToFit="1"/>
    </xf>
    <xf numFmtId="0" fontId="30" fillId="2" borderId="35" xfId="0" applyFont="1" applyFill="1" applyBorder="1" applyAlignment="1">
      <alignment vertical="center" shrinkToFit="1"/>
    </xf>
    <xf numFmtId="0" fontId="30" fillId="0" borderId="17" xfId="0" applyFont="1" applyBorder="1" applyAlignment="1">
      <alignment vertical="center" shrinkToFit="1"/>
    </xf>
    <xf numFmtId="0" fontId="30" fillId="2" borderId="17" xfId="0" applyFont="1" applyFill="1" applyBorder="1" applyAlignment="1">
      <alignment vertical="center" shrinkToFit="1"/>
    </xf>
    <xf numFmtId="0" fontId="30" fillId="2" borderId="26" xfId="0" applyFont="1" applyFill="1" applyBorder="1" applyAlignment="1">
      <alignment vertical="center" shrinkToFit="1"/>
    </xf>
    <xf numFmtId="0" fontId="30" fillId="2" borderId="39" xfId="0" applyFont="1" applyFill="1" applyBorder="1" applyAlignment="1">
      <alignment vertical="center" shrinkToFit="1"/>
    </xf>
    <xf numFmtId="180" fontId="30" fillId="0" borderId="39" xfId="0" applyNumberFormat="1" applyFont="1" applyBorder="1" applyAlignment="1">
      <alignment vertical="center" shrinkToFit="1"/>
    </xf>
    <xf numFmtId="180" fontId="30" fillId="0" borderId="40" xfId="0" applyNumberFormat="1" applyFont="1" applyBorder="1">
      <alignment vertical="center"/>
    </xf>
    <xf numFmtId="0" fontId="30" fillId="4" borderId="41" xfId="0" applyFont="1" applyFill="1" applyBorder="1">
      <alignment vertical="center"/>
    </xf>
    <xf numFmtId="0" fontId="42" fillId="0" borderId="0" xfId="0" applyFont="1" applyAlignment="1">
      <alignment vertical="center"/>
    </xf>
    <xf numFmtId="0" fontId="30" fillId="2" borderId="42" xfId="0" applyFont="1" applyFill="1" applyBorder="1" applyAlignment="1">
      <alignment horizontal="center" vertical="center" shrinkToFit="1"/>
    </xf>
    <xf numFmtId="0" fontId="30" fillId="0" borderId="43"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32" xfId="0" applyFont="1" applyBorder="1" applyAlignment="1">
      <alignment horizontal="center" vertical="center" shrinkToFit="1"/>
    </xf>
    <xf numFmtId="0" fontId="30" fillId="0" borderId="45" xfId="0" applyFont="1" applyBorder="1" applyAlignment="1">
      <alignment vertical="center" shrinkToFit="1"/>
    </xf>
    <xf numFmtId="0" fontId="30" fillId="0" borderId="20" xfId="0" applyFont="1" applyBorder="1" applyAlignment="1">
      <alignment vertical="center" shrinkToFit="1"/>
    </xf>
    <xf numFmtId="0" fontId="30" fillId="0" borderId="46" xfId="0" applyFont="1" applyBorder="1" applyAlignment="1">
      <alignment vertical="center" shrinkToFit="1"/>
    </xf>
    <xf numFmtId="0" fontId="30" fillId="0" borderId="45" xfId="0" applyFont="1" applyBorder="1" applyAlignment="1">
      <alignment vertical="center" wrapText="1" shrinkToFit="1"/>
    </xf>
    <xf numFmtId="0" fontId="30" fillId="0" borderId="20" xfId="0" applyFont="1" applyBorder="1" applyAlignment="1">
      <alignment vertical="center" wrapText="1" shrinkToFit="1"/>
    </xf>
    <xf numFmtId="0" fontId="30" fillId="0" borderId="46" xfId="0" applyFont="1" applyBorder="1" applyAlignment="1">
      <alignment vertical="center" wrapText="1" shrinkToFit="1"/>
    </xf>
    <xf numFmtId="0" fontId="30" fillId="0" borderId="36" xfId="0" applyFont="1" applyBorder="1" applyAlignment="1">
      <alignment vertical="center" wrapText="1" shrinkToFit="1"/>
    </xf>
    <xf numFmtId="0" fontId="30" fillId="0" borderId="25" xfId="0" applyFont="1" applyBorder="1" applyAlignment="1">
      <alignment vertical="center" wrapText="1" shrinkToFit="1"/>
    </xf>
    <xf numFmtId="0" fontId="30" fillId="0" borderId="37" xfId="0" applyFont="1" applyBorder="1" applyAlignment="1">
      <alignment vertical="center" wrapText="1" shrinkToFit="1"/>
    </xf>
    <xf numFmtId="0" fontId="30" fillId="0" borderId="2" xfId="0" applyFont="1" applyBorder="1" applyAlignment="1">
      <alignment vertical="center"/>
    </xf>
    <xf numFmtId="0" fontId="30" fillId="0" borderId="6" xfId="0" applyFont="1" applyBorder="1" applyAlignment="1">
      <alignment vertical="center" shrinkToFit="1"/>
    </xf>
    <xf numFmtId="0" fontId="30" fillId="4" borderId="2" xfId="0" applyFont="1" applyFill="1" applyBorder="1">
      <alignment vertical="center"/>
    </xf>
    <xf numFmtId="0" fontId="30" fillId="4" borderId="1" xfId="0" applyFont="1" applyFill="1" applyBorder="1">
      <alignment vertical="center"/>
    </xf>
    <xf numFmtId="0" fontId="0" fillId="0" borderId="0" xfId="0" applyAlignment="1">
      <alignment vertical="center" shrinkToFit="1"/>
    </xf>
    <xf numFmtId="0" fontId="30" fillId="4" borderId="0" xfId="0" applyFont="1" applyFill="1" applyBorder="1" applyAlignment="1">
      <alignment vertical="center" shrinkToFit="1"/>
    </xf>
    <xf numFmtId="0" fontId="30" fillId="0" borderId="42" xfId="0" applyFont="1" applyBorder="1" applyAlignment="1">
      <alignment vertical="center" shrinkToFit="1"/>
    </xf>
    <xf numFmtId="0" fontId="30" fillId="0" borderId="38" xfId="0" applyFont="1" applyBorder="1" applyAlignment="1">
      <alignment vertical="center" shrinkToFit="1"/>
    </xf>
    <xf numFmtId="0" fontId="30" fillId="0" borderId="47" xfId="0" applyFont="1" applyBorder="1" applyAlignment="1">
      <alignment vertical="center" shrinkToFit="1"/>
    </xf>
    <xf numFmtId="177" fontId="30" fillId="3" borderId="24" xfId="0" applyNumberFormat="1" applyFont="1" applyFill="1" applyBorder="1" applyAlignment="1">
      <alignment horizontal="left" vertical="center" shrinkToFit="1"/>
    </xf>
    <xf numFmtId="177" fontId="30" fillId="0" borderId="0" xfId="0" applyNumberFormat="1" applyFont="1" applyFill="1" applyBorder="1" applyAlignment="1">
      <alignment horizontal="right" vertical="center" shrinkToFit="1"/>
    </xf>
    <xf numFmtId="0" fontId="30" fillId="3" borderId="24" xfId="0" applyNumberFormat="1" applyFont="1" applyFill="1" applyBorder="1" applyAlignment="1">
      <alignment vertical="center" shrinkToFit="1"/>
    </xf>
    <xf numFmtId="177" fontId="33" fillId="3" borderId="0" xfId="0" applyNumberFormat="1" applyFont="1" applyFill="1" applyBorder="1" applyAlignment="1">
      <alignment horizontal="left" vertical="top" shrinkToFit="1"/>
    </xf>
    <xf numFmtId="177" fontId="33" fillId="3" borderId="10" xfId="0" applyNumberFormat="1" applyFont="1" applyFill="1" applyBorder="1" applyAlignment="1">
      <alignment horizontal="left" vertical="top" shrinkToFit="1"/>
    </xf>
    <xf numFmtId="177" fontId="30" fillId="3" borderId="24" xfId="0" applyNumberFormat="1" applyFont="1" applyFill="1" applyBorder="1" applyAlignment="1">
      <alignment vertical="center" shrinkToFit="1"/>
    </xf>
    <xf numFmtId="0" fontId="30" fillId="3" borderId="1" xfId="0" applyFont="1" applyFill="1" applyBorder="1" applyAlignment="1">
      <alignment vertical="center" shrinkToFit="1"/>
    </xf>
    <xf numFmtId="0" fontId="36" fillId="0" borderId="1" xfId="0" applyFont="1" applyFill="1" applyBorder="1" applyAlignment="1">
      <alignment horizontal="center" vertical="center" wrapText="1" shrinkToFit="1"/>
    </xf>
    <xf numFmtId="177" fontId="30" fillId="0" borderId="0" xfId="0" applyNumberFormat="1"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48" xfId="0" applyFont="1" applyBorder="1" applyAlignment="1">
      <alignment vertical="center" shrinkToFit="1"/>
    </xf>
    <xf numFmtId="0" fontId="30" fillId="0" borderId="8" xfId="0" applyFont="1" applyBorder="1" applyAlignment="1">
      <alignment vertical="center" shrinkToFit="1"/>
    </xf>
    <xf numFmtId="0" fontId="30" fillId="0" borderId="50" xfId="0" applyFont="1" applyBorder="1" applyAlignment="1">
      <alignment vertical="center" shrinkToFit="1"/>
    </xf>
    <xf numFmtId="0" fontId="30" fillId="0" borderId="51" xfId="0" applyFont="1" applyBorder="1" applyAlignment="1">
      <alignment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30" fillId="3" borderId="0" xfId="0" applyNumberFormat="1" applyFont="1" applyFill="1" applyBorder="1">
      <alignment vertical="center"/>
    </xf>
    <xf numFmtId="177" fontId="30" fillId="3" borderId="0" xfId="0" applyNumberFormat="1" applyFont="1" applyFill="1" applyBorder="1" applyAlignment="1">
      <alignment vertical="center" shrinkToFit="1"/>
    </xf>
    <xf numFmtId="0" fontId="37" fillId="0" borderId="4" xfId="0" applyFont="1" applyBorder="1">
      <alignment vertical="center"/>
    </xf>
    <xf numFmtId="0" fontId="30" fillId="2" borderId="0" xfId="0" applyFont="1" applyFill="1" applyBorder="1">
      <alignment vertical="center"/>
    </xf>
    <xf numFmtId="0" fontId="37" fillId="0" borderId="0" xfId="0" applyFont="1" applyBorder="1">
      <alignment vertical="center"/>
    </xf>
    <xf numFmtId="0" fontId="30" fillId="0" borderId="4" xfId="0" applyFont="1" applyFill="1" applyBorder="1">
      <alignment vertical="center"/>
    </xf>
    <xf numFmtId="177" fontId="30" fillId="3" borderId="0" xfId="0" applyNumberFormat="1" applyFont="1" applyFill="1">
      <alignment vertical="center"/>
    </xf>
    <xf numFmtId="0" fontId="30" fillId="0" borderId="0" xfId="0" applyFont="1" applyAlignment="1">
      <alignment horizontal="center" vertical="center"/>
    </xf>
    <xf numFmtId="0" fontId="30" fillId="0" borderId="24" xfId="0" applyFont="1" applyFill="1" applyBorder="1" applyAlignment="1">
      <alignment horizontal="center" vertical="center" shrinkToFit="1"/>
    </xf>
    <xf numFmtId="0" fontId="30" fillId="0" borderId="4" xfId="0" applyFont="1" applyBorder="1" applyAlignment="1">
      <alignment horizontal="center" vertical="center"/>
    </xf>
    <xf numFmtId="177" fontId="30" fillId="0" borderId="0" xfId="0" applyNumberFormat="1" applyFont="1" applyBorder="1" applyAlignment="1">
      <alignment horizontal="right" vertical="center" shrinkToFit="1"/>
    </xf>
    <xf numFmtId="177" fontId="30" fillId="0" borderId="0" xfId="0" applyNumberFormat="1" applyFont="1" applyBorder="1" applyAlignment="1">
      <alignment horizontal="right"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10" xfId="0" applyNumberFormat="1" applyFont="1" applyBorder="1" applyAlignment="1">
      <alignment horizontal="center" vertical="center"/>
    </xf>
    <xf numFmtId="177" fontId="30" fillId="0" borderId="8"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30" fillId="0" borderId="8" xfId="0" applyNumberFormat="1" applyFont="1" applyBorder="1" applyAlignment="1">
      <alignment horizontal="center" vertical="top"/>
    </xf>
    <xf numFmtId="179" fontId="30" fillId="0" borderId="0" xfId="0" applyNumberFormat="1" applyFont="1" applyBorder="1" applyAlignment="1">
      <alignment horizontal="center" vertical="center" shrinkToFit="1"/>
    </xf>
    <xf numFmtId="177" fontId="30" fillId="0" borderId="4" xfId="0" applyNumberFormat="1" applyFont="1" applyBorder="1" applyAlignment="1">
      <alignment horizontal="center" vertical="center"/>
    </xf>
    <xf numFmtId="0" fontId="32" fillId="0" borderId="0" xfId="0" applyFont="1" applyAlignment="1">
      <alignment horizontal="center" vertical="center"/>
    </xf>
    <xf numFmtId="177" fontId="30" fillId="0" borderId="0" xfId="0" applyNumberFormat="1" applyFont="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2" xfId="0" applyFont="1" applyFill="1" applyBorder="1" applyAlignment="1">
      <alignment vertical="center" shrinkToFit="1"/>
    </xf>
    <xf numFmtId="0" fontId="38" fillId="0" borderId="52" xfId="0" applyFont="1" applyFill="1" applyBorder="1" applyAlignment="1">
      <alignment vertical="center" wrapText="1" shrinkToFit="1"/>
    </xf>
    <xf numFmtId="0" fontId="38" fillId="0" borderId="0" xfId="0" applyFont="1" applyFill="1" applyBorder="1" applyAlignment="1">
      <alignment vertical="center" wrapText="1" shrinkToFit="1"/>
    </xf>
    <xf numFmtId="177" fontId="30" fillId="0" borderId="0" xfId="0" applyNumberFormat="1" applyFont="1" applyBorder="1" applyAlignment="1">
      <alignment horizontal="center" vertical="center"/>
    </xf>
    <xf numFmtId="177" fontId="30" fillId="0" borderId="0" xfId="0" applyNumberFormat="1" applyFont="1" applyFill="1" applyBorder="1" applyAlignment="1">
      <alignment horizontal="left" vertical="center"/>
    </xf>
    <xf numFmtId="177" fontId="30" fillId="0" borderId="0" xfId="0" applyNumberFormat="1" applyFont="1" applyFill="1" applyBorder="1" applyAlignment="1">
      <alignment horizontal="left" vertical="center" shrinkToFit="1"/>
    </xf>
    <xf numFmtId="179" fontId="30" fillId="0" borderId="0" xfId="0" applyNumberFormat="1" applyFont="1" applyFill="1" applyBorder="1" applyAlignment="1">
      <alignment horizontal="left" vertical="center" shrinkToFit="1"/>
    </xf>
    <xf numFmtId="177" fontId="43" fillId="0" borderId="0" xfId="0" applyNumberFormat="1" applyFont="1" applyFill="1" applyBorder="1">
      <alignment vertical="center"/>
    </xf>
    <xf numFmtId="177" fontId="43" fillId="0" borderId="0" xfId="0" applyNumberFormat="1" applyFont="1" applyFill="1" applyBorder="1" applyAlignment="1">
      <alignment vertical="center" shrinkToFit="1"/>
    </xf>
    <xf numFmtId="177" fontId="43" fillId="0" borderId="0" xfId="0" applyNumberFormat="1" applyFont="1" applyFill="1" applyBorder="1" applyAlignment="1">
      <alignment horizontal="center" vertical="center"/>
    </xf>
    <xf numFmtId="177" fontId="43" fillId="0" borderId="0" xfId="0" applyNumberFormat="1" applyFont="1" applyFill="1" applyBorder="1" applyAlignment="1">
      <alignment vertical="center"/>
    </xf>
    <xf numFmtId="177" fontId="43" fillId="0" borderId="0" xfId="0" applyNumberFormat="1" applyFont="1" applyFill="1" applyBorder="1" applyAlignment="1">
      <alignment horizontal="center" vertical="center" shrinkToFit="1"/>
    </xf>
    <xf numFmtId="179" fontId="43" fillId="0" borderId="0" xfId="0" applyNumberFormat="1" applyFont="1" applyFill="1" applyBorder="1" applyAlignment="1">
      <alignment horizontal="center" vertical="center" shrinkToFit="1"/>
    </xf>
    <xf numFmtId="177" fontId="43" fillId="0" borderId="0" xfId="0" applyNumberFormat="1" applyFont="1" applyFill="1" applyBorder="1" applyAlignment="1">
      <alignment vertical="center" wrapText="1"/>
    </xf>
    <xf numFmtId="177" fontId="6" fillId="0" borderId="0" xfId="0" applyNumberFormat="1" applyFont="1" applyFill="1" applyBorder="1" applyAlignment="1">
      <alignment vertical="top" wrapText="1"/>
    </xf>
    <xf numFmtId="177" fontId="30" fillId="0" borderId="0" xfId="0" applyNumberFormat="1" applyFont="1" applyFill="1" applyBorder="1" applyAlignment="1">
      <alignment vertical="center" shrinkToFit="1"/>
    </xf>
    <xf numFmtId="179" fontId="30" fillId="0" borderId="0" xfId="0" applyNumberFormat="1" applyFont="1" applyFill="1" applyBorder="1" applyAlignment="1">
      <alignment vertical="center" shrinkToFit="1"/>
    </xf>
    <xf numFmtId="177" fontId="30" fillId="2" borderId="0" xfId="0" applyNumberFormat="1" applyFont="1" applyFill="1" applyAlignment="1">
      <alignment vertical="center" shrinkToFit="1"/>
    </xf>
    <xf numFmtId="180" fontId="44" fillId="4" borderId="0" xfId="0" applyNumberFormat="1" applyFont="1" applyFill="1" applyBorder="1" applyAlignment="1">
      <alignment vertical="center" shrinkToFit="1"/>
    </xf>
    <xf numFmtId="0" fontId="20"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shrinkToFit="1"/>
    </xf>
    <xf numFmtId="0" fontId="23" fillId="0" borderId="0" xfId="0" applyFont="1">
      <alignment vertical="center"/>
    </xf>
    <xf numFmtId="0" fontId="20" fillId="0" borderId="0" xfId="0" applyFont="1" applyAlignment="1">
      <alignment vertical="center" shrinkToFit="1"/>
    </xf>
    <xf numFmtId="0" fontId="20" fillId="0" borderId="0" xfId="0" applyFont="1" applyAlignment="1">
      <alignment horizontal="center" vertical="center"/>
    </xf>
    <xf numFmtId="0" fontId="20" fillId="0" borderId="6" xfId="0" applyFont="1" applyBorder="1">
      <alignment vertical="center"/>
    </xf>
    <xf numFmtId="0" fontId="20" fillId="0" borderId="4" xfId="0" applyFont="1" applyBorder="1">
      <alignment vertical="center"/>
    </xf>
    <xf numFmtId="0" fontId="20" fillId="0" borderId="4" xfId="0" applyFont="1" applyBorder="1" applyAlignment="1">
      <alignment vertical="center" shrinkToFit="1"/>
    </xf>
    <xf numFmtId="0" fontId="20" fillId="0" borderId="4" xfId="0" applyFont="1" applyBorder="1" applyAlignment="1">
      <alignment horizontal="center" vertical="center"/>
    </xf>
    <xf numFmtId="0" fontId="20" fillId="0" borderId="5" xfId="0" applyFont="1" applyBorder="1">
      <alignment vertical="center"/>
    </xf>
    <xf numFmtId="177" fontId="20" fillId="0" borderId="0" xfId="0" applyNumberFormat="1" applyFont="1">
      <alignment vertical="center"/>
    </xf>
    <xf numFmtId="177" fontId="20" fillId="0" borderId="7" xfId="0" applyNumberFormat="1" applyFont="1" applyBorder="1" applyAlignment="1">
      <alignment horizontal="center" vertical="center"/>
    </xf>
    <xf numFmtId="177" fontId="20" fillId="0" borderId="0" xfId="0" applyNumberFormat="1" applyFont="1" applyBorder="1">
      <alignment vertical="center"/>
    </xf>
    <xf numFmtId="177" fontId="20" fillId="0" borderId="0" xfId="0" applyNumberFormat="1" applyFont="1" applyBorder="1" applyAlignment="1">
      <alignment vertical="center" shrinkToFit="1"/>
    </xf>
    <xf numFmtId="177" fontId="20" fillId="0" borderId="8" xfId="0" applyNumberFormat="1" applyFont="1" applyBorder="1">
      <alignment vertical="center"/>
    </xf>
    <xf numFmtId="177" fontId="24" fillId="0" borderId="0" xfId="0" applyNumberFormat="1" applyFont="1" applyBorder="1">
      <alignment vertical="center"/>
    </xf>
    <xf numFmtId="177" fontId="20" fillId="0" borderId="0" xfId="0" applyNumberFormat="1" applyFont="1" applyBorder="1" applyAlignment="1">
      <alignment horizontal="center" vertical="center"/>
    </xf>
    <xf numFmtId="177" fontId="20" fillId="0" borderId="0" xfId="0" applyNumberFormat="1" applyFont="1" applyBorder="1" applyAlignment="1">
      <alignment horizontal="center" vertical="center" shrinkToFit="1"/>
    </xf>
    <xf numFmtId="177" fontId="20" fillId="0" borderId="4" xfId="0" applyNumberFormat="1" applyFont="1" applyBorder="1" applyAlignment="1">
      <alignment horizontal="left" vertical="center" shrinkToFit="1"/>
    </xf>
    <xf numFmtId="177" fontId="20" fillId="0" borderId="4" xfId="0" applyNumberFormat="1" applyFont="1" applyBorder="1" applyAlignment="1">
      <alignment horizontal="center" vertical="center" shrinkToFit="1"/>
    </xf>
    <xf numFmtId="177" fontId="20" fillId="0" borderId="4" xfId="0" applyNumberFormat="1" applyFont="1" applyBorder="1">
      <alignment vertical="center"/>
    </xf>
    <xf numFmtId="177" fontId="20" fillId="0" borderId="4" xfId="0" applyNumberFormat="1" applyFont="1" applyBorder="1" applyAlignment="1">
      <alignment vertical="center" shrinkToFit="1"/>
    </xf>
    <xf numFmtId="177" fontId="20" fillId="0" borderId="5" xfId="0" applyNumberFormat="1" applyFont="1" applyBorder="1">
      <alignment vertical="center"/>
    </xf>
    <xf numFmtId="177" fontId="24" fillId="3" borderId="7" xfId="0" applyNumberFormat="1" applyFont="1" applyFill="1" applyBorder="1" applyAlignment="1">
      <alignment vertical="top"/>
    </xf>
    <xf numFmtId="177" fontId="24" fillId="3" borderId="0" xfId="0" applyNumberFormat="1" applyFont="1" applyFill="1" applyBorder="1" applyAlignment="1">
      <alignment vertical="top"/>
    </xf>
    <xf numFmtId="177" fontId="24" fillId="3" borderId="0" xfId="0" applyNumberFormat="1" applyFont="1" applyFill="1" applyBorder="1" applyAlignment="1">
      <alignment vertical="top" shrinkToFit="1"/>
    </xf>
    <xf numFmtId="177" fontId="24" fillId="3" borderId="8" xfId="0" applyNumberFormat="1" applyFont="1" applyFill="1" applyBorder="1" applyAlignment="1">
      <alignment vertical="top"/>
    </xf>
    <xf numFmtId="177" fontId="24" fillId="3" borderId="9" xfId="0" applyNumberFormat="1" applyFont="1" applyFill="1" applyBorder="1" applyAlignment="1">
      <alignment vertical="top"/>
    </xf>
    <xf numFmtId="177" fontId="24" fillId="3" borderId="10" xfId="0" applyNumberFormat="1" applyFont="1" applyFill="1" applyBorder="1" applyAlignment="1">
      <alignment vertical="top"/>
    </xf>
    <xf numFmtId="177" fontId="24" fillId="3" borderId="10" xfId="0" applyNumberFormat="1" applyFont="1" applyFill="1" applyBorder="1" applyAlignment="1">
      <alignment vertical="top" shrinkToFit="1"/>
    </xf>
    <xf numFmtId="177" fontId="24" fillId="3" borderId="11" xfId="0" applyNumberFormat="1" applyFont="1" applyFill="1" applyBorder="1" applyAlignment="1">
      <alignment vertical="top"/>
    </xf>
    <xf numFmtId="177" fontId="24" fillId="0" borderId="0" xfId="0" applyNumberFormat="1" applyFont="1" applyBorder="1" applyAlignment="1">
      <alignment horizontal="left" vertical="top"/>
    </xf>
    <xf numFmtId="177" fontId="24" fillId="0" borderId="0" xfId="0" applyNumberFormat="1" applyFont="1" applyBorder="1" applyAlignment="1">
      <alignment horizontal="left" vertical="top" shrinkToFit="1"/>
    </xf>
    <xf numFmtId="0" fontId="20" fillId="0" borderId="4" xfId="0" applyFont="1" applyFill="1" applyBorder="1">
      <alignment vertical="center"/>
    </xf>
    <xf numFmtId="0" fontId="25" fillId="0" borderId="4" xfId="0" applyFont="1" applyBorder="1">
      <alignment vertical="center"/>
    </xf>
    <xf numFmtId="177" fontId="20" fillId="3" borderId="0" xfId="0" applyNumberFormat="1" applyFont="1" applyFill="1" applyBorder="1">
      <alignment vertical="center"/>
    </xf>
    <xf numFmtId="177" fontId="20" fillId="3" borderId="0" xfId="0" applyNumberFormat="1" applyFont="1" applyFill="1">
      <alignment vertical="center"/>
    </xf>
    <xf numFmtId="177" fontId="20" fillId="3" borderId="0" xfId="0" applyNumberFormat="1" applyFont="1" applyFill="1" applyBorder="1" applyAlignment="1">
      <alignment vertical="center" shrinkToFit="1"/>
    </xf>
    <xf numFmtId="177" fontId="20" fillId="0" borderId="7" xfId="0" applyNumberFormat="1" applyFont="1" applyBorder="1">
      <alignment vertical="center"/>
    </xf>
    <xf numFmtId="177" fontId="26" fillId="0" borderId="0" xfId="0" applyNumberFormat="1" applyFont="1" applyBorder="1">
      <alignment vertical="center"/>
    </xf>
    <xf numFmtId="177" fontId="20" fillId="3" borderId="1" xfId="0" applyNumberFormat="1" applyFont="1" applyFill="1" applyBorder="1">
      <alignment vertical="center"/>
    </xf>
    <xf numFmtId="177" fontId="20" fillId="0" borderId="0" xfId="0" applyNumberFormat="1" applyFont="1" applyBorder="1" applyAlignment="1">
      <alignment vertical="center"/>
    </xf>
    <xf numFmtId="177" fontId="20" fillId="0" borderId="0" xfId="0" applyNumberFormat="1" applyFont="1" applyBorder="1" applyAlignment="1">
      <alignment horizontal="right" vertical="center" shrinkToFit="1"/>
    </xf>
    <xf numFmtId="177" fontId="20" fillId="3" borderId="1" xfId="0" applyNumberFormat="1" applyFont="1" applyFill="1" applyBorder="1" applyAlignment="1">
      <alignment vertical="center" shrinkToFit="1"/>
    </xf>
    <xf numFmtId="177" fontId="20" fillId="0" borderId="0" xfId="0" applyNumberFormat="1" applyFont="1" applyBorder="1" applyAlignment="1">
      <alignment horizontal="right" vertical="center"/>
    </xf>
    <xf numFmtId="177" fontId="20" fillId="0" borderId="8" xfId="0" applyNumberFormat="1" applyFont="1" applyBorder="1" applyAlignment="1">
      <alignment horizontal="center" vertical="center"/>
    </xf>
    <xf numFmtId="179" fontId="20" fillId="0" borderId="0" xfId="0" applyNumberFormat="1" applyFont="1" applyBorder="1" applyAlignment="1">
      <alignment horizontal="center" vertical="center" shrinkToFit="1"/>
    </xf>
    <xf numFmtId="177" fontId="20" fillId="3" borderId="2" xfId="0" applyNumberFormat="1" applyFont="1" applyFill="1" applyBorder="1" applyAlignment="1">
      <alignment horizontal="left" vertical="center"/>
    </xf>
    <xf numFmtId="177" fontId="20" fillId="3" borderId="24" xfId="0" applyNumberFormat="1" applyFont="1" applyFill="1" applyBorder="1" applyAlignment="1">
      <alignment horizontal="left" vertical="center"/>
    </xf>
    <xf numFmtId="177" fontId="20" fillId="3" borderId="24" xfId="0" applyNumberFormat="1" applyFont="1" applyFill="1" applyBorder="1" applyAlignment="1">
      <alignment horizontal="left" vertical="center" shrinkToFit="1"/>
    </xf>
    <xf numFmtId="177" fontId="20" fillId="3" borderId="3" xfId="0" applyNumberFormat="1" applyFont="1" applyFill="1" applyBorder="1" applyAlignment="1">
      <alignment horizontal="left" vertical="center"/>
    </xf>
    <xf numFmtId="177" fontId="20" fillId="0" borderId="8" xfId="0" applyNumberFormat="1" applyFont="1" applyBorder="1" applyAlignment="1">
      <alignment horizontal="center" vertical="top"/>
    </xf>
    <xf numFmtId="177" fontId="25" fillId="0" borderId="0" xfId="0" applyNumberFormat="1" applyFont="1" applyBorder="1" applyAlignment="1">
      <alignment horizontal="left" vertical="top" wrapText="1"/>
    </xf>
    <xf numFmtId="177" fontId="20" fillId="0" borderId="0" xfId="0" applyNumberFormat="1" applyFont="1" applyBorder="1" applyAlignment="1">
      <alignment horizontal="right" vertical="top" wrapText="1"/>
    </xf>
    <xf numFmtId="177" fontId="20" fillId="0" borderId="8" xfId="0" applyNumberFormat="1" applyFont="1" applyBorder="1" applyAlignment="1">
      <alignment vertical="center" shrinkToFit="1"/>
    </xf>
    <xf numFmtId="177" fontId="20" fillId="3" borderId="1" xfId="0" applyNumberFormat="1" applyFont="1" applyFill="1" applyBorder="1" applyAlignment="1">
      <alignment vertical="center"/>
    </xf>
    <xf numFmtId="177" fontId="20" fillId="7" borderId="0" xfId="0" applyNumberFormat="1" applyFont="1" applyFill="1" applyBorder="1">
      <alignment vertical="center"/>
    </xf>
    <xf numFmtId="177" fontId="20" fillId="7" borderId="0" xfId="0" applyNumberFormat="1" applyFont="1" applyFill="1" applyBorder="1" applyAlignment="1">
      <alignment vertical="center"/>
    </xf>
    <xf numFmtId="177" fontId="20" fillId="7" borderId="0" xfId="0" applyNumberFormat="1" applyFont="1" applyFill="1" applyBorder="1" applyAlignment="1">
      <alignment horizontal="center" vertical="center" shrinkToFit="1"/>
    </xf>
    <xf numFmtId="177" fontId="20" fillId="0" borderId="0" xfId="0" applyNumberFormat="1" applyFont="1" applyBorder="1" applyAlignment="1">
      <alignment horizontal="left" vertical="center"/>
    </xf>
    <xf numFmtId="177" fontId="20" fillId="0" borderId="8" xfId="0" applyNumberFormat="1" applyFont="1" applyFill="1" applyBorder="1">
      <alignment vertical="center"/>
    </xf>
    <xf numFmtId="177" fontId="20" fillId="0" borderId="0" xfId="0" applyNumberFormat="1" applyFont="1" applyBorder="1" applyAlignment="1">
      <alignment horizontal="left" vertical="center" shrinkToFit="1"/>
    </xf>
    <xf numFmtId="177" fontId="20" fillId="2" borderId="8" xfId="0" applyNumberFormat="1" applyFont="1" applyFill="1" applyBorder="1">
      <alignment vertical="center"/>
    </xf>
    <xf numFmtId="177" fontId="20" fillId="0" borderId="9" xfId="0" applyNumberFormat="1" applyFont="1" applyBorder="1">
      <alignment vertical="center"/>
    </xf>
    <xf numFmtId="177" fontId="20" fillId="0" borderId="10" xfId="0" applyNumberFormat="1" applyFont="1" applyBorder="1">
      <alignment vertical="center"/>
    </xf>
    <xf numFmtId="177" fontId="20" fillId="0" borderId="10" xfId="0" applyNumberFormat="1" applyFont="1" applyBorder="1" applyAlignment="1">
      <alignment vertical="center" shrinkToFit="1"/>
    </xf>
    <xf numFmtId="177" fontId="20" fillId="0" borderId="10" xfId="0" applyNumberFormat="1" applyFont="1" applyBorder="1" applyAlignment="1">
      <alignment horizontal="center" vertical="center"/>
    </xf>
    <xf numFmtId="177" fontId="20" fillId="0" borderId="11" xfId="0" applyNumberFormat="1" applyFont="1" applyBorder="1">
      <alignment vertical="center"/>
    </xf>
    <xf numFmtId="0" fontId="45" fillId="0" borderId="0" xfId="0" applyFont="1">
      <alignment vertical="center"/>
    </xf>
    <xf numFmtId="0" fontId="20" fillId="0" borderId="1" xfId="0" applyFont="1" applyBorder="1">
      <alignment vertical="center"/>
    </xf>
    <xf numFmtId="0" fontId="20" fillId="0" borderId="1" xfId="0" applyFont="1" applyBorder="1" applyAlignment="1">
      <alignment vertical="center" shrinkToFit="1"/>
    </xf>
    <xf numFmtId="0" fontId="20" fillId="0" borderId="3" xfId="0" applyFont="1" applyBorder="1" applyAlignment="1">
      <alignment vertical="center" shrinkToFit="1"/>
    </xf>
    <xf numFmtId="0" fontId="20" fillId="4" borderId="3" xfId="0" applyFont="1" applyFill="1" applyBorder="1">
      <alignment vertical="center"/>
    </xf>
    <xf numFmtId="0" fontId="46" fillId="0" borderId="0" xfId="0" applyFont="1">
      <alignment vertical="center"/>
    </xf>
    <xf numFmtId="177" fontId="38" fillId="0" borderId="0" xfId="0" applyNumberFormat="1" applyFont="1" applyBorder="1">
      <alignment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20" fillId="0" borderId="4" xfId="0" applyNumberFormat="1" applyFont="1" applyBorder="1" applyAlignment="1">
      <alignment horizontal="center" vertical="center"/>
    </xf>
    <xf numFmtId="177" fontId="33" fillId="0" borderId="0" xfId="0" applyNumberFormat="1" applyFont="1" applyFill="1" applyBorder="1" applyAlignment="1">
      <alignment horizontal="left" vertical="top"/>
    </xf>
    <xf numFmtId="0" fontId="21" fillId="0" borderId="0" xfId="0" applyFont="1">
      <alignment vertical="center"/>
    </xf>
    <xf numFmtId="0" fontId="20" fillId="2" borderId="0" xfId="0" applyFont="1" applyFill="1">
      <alignment vertical="center"/>
    </xf>
    <xf numFmtId="0" fontId="20" fillId="2" borderId="4" xfId="0" applyFont="1" applyFill="1" applyBorder="1">
      <alignment vertical="center"/>
    </xf>
    <xf numFmtId="177" fontId="24" fillId="3" borderId="1" xfId="0" applyNumberFormat="1" applyFont="1" applyFill="1" applyBorder="1">
      <alignment vertical="center"/>
    </xf>
    <xf numFmtId="177" fontId="24" fillId="2" borderId="0" xfId="0" applyNumberFormat="1" applyFont="1" applyFill="1" applyBorder="1">
      <alignment vertical="center"/>
    </xf>
    <xf numFmtId="177" fontId="20" fillId="0" borderId="1" xfId="0" applyNumberFormat="1" applyFont="1" applyBorder="1">
      <alignment vertical="center"/>
    </xf>
    <xf numFmtId="177" fontId="20" fillId="2" borderId="0" xfId="0" applyNumberFormat="1" applyFont="1" applyFill="1" applyBorder="1">
      <alignment vertical="center"/>
    </xf>
    <xf numFmtId="177" fontId="24" fillId="0" borderId="6" xfId="0" applyNumberFormat="1" applyFont="1" applyBorder="1">
      <alignment vertical="center"/>
    </xf>
    <xf numFmtId="177" fontId="24" fillId="0" borderId="4" xfId="0" applyNumberFormat="1" applyFont="1" applyBorder="1">
      <alignment vertical="center"/>
    </xf>
    <xf numFmtId="177" fontId="24" fillId="2" borderId="4" xfId="0" applyNumberFormat="1" applyFont="1" applyFill="1" applyBorder="1">
      <alignment vertical="center"/>
    </xf>
    <xf numFmtId="177" fontId="20" fillId="2" borderId="4" xfId="0" applyNumberFormat="1" applyFont="1" applyFill="1" applyBorder="1">
      <alignment vertical="center"/>
    </xf>
    <xf numFmtId="0" fontId="20" fillId="0" borderId="0" xfId="0" applyFont="1" applyBorder="1">
      <alignment vertical="center"/>
    </xf>
    <xf numFmtId="0" fontId="20" fillId="2" borderId="0" xfId="0" applyFont="1" applyFill="1" applyBorder="1">
      <alignment vertical="center"/>
    </xf>
    <xf numFmtId="0" fontId="25" fillId="0" borderId="0" xfId="0" applyFont="1" applyBorder="1">
      <alignment vertical="center"/>
    </xf>
    <xf numFmtId="0" fontId="20" fillId="0" borderId="0" xfId="0" applyFont="1" applyBorder="1" applyAlignment="1">
      <alignment vertical="center" shrinkToFit="1"/>
    </xf>
    <xf numFmtId="177" fontId="26" fillId="2" borderId="0" xfId="0" applyNumberFormat="1" applyFont="1" applyFill="1" applyBorder="1">
      <alignment vertical="center"/>
    </xf>
    <xf numFmtId="177" fontId="20" fillId="2" borderId="0" xfId="0" applyNumberFormat="1" applyFont="1" applyFill="1" applyBorder="1" applyAlignment="1">
      <alignment horizontal="center" vertical="center" shrinkToFit="1"/>
    </xf>
    <xf numFmtId="177" fontId="20" fillId="2" borderId="7" xfId="0" applyNumberFormat="1" applyFont="1" applyFill="1" applyBorder="1">
      <alignment vertical="center"/>
    </xf>
    <xf numFmtId="177" fontId="20" fillId="0" borderId="7" xfId="0" applyNumberFormat="1" applyFont="1" applyBorder="1" applyAlignment="1">
      <alignment horizontal="left" vertical="center" shrinkToFit="1"/>
    </xf>
    <xf numFmtId="178" fontId="20" fillId="0" borderId="0" xfId="0" applyNumberFormat="1" applyFont="1" applyBorder="1" applyAlignment="1">
      <alignment horizontal="left" vertical="center" shrinkToFit="1"/>
    </xf>
    <xf numFmtId="177" fontId="20" fillId="3" borderId="1" xfId="0" applyNumberFormat="1" applyFont="1" applyFill="1" applyBorder="1" applyAlignment="1">
      <alignment horizontal="left" vertical="center" shrinkToFit="1"/>
    </xf>
    <xf numFmtId="178" fontId="20" fillId="3" borderId="24" xfId="0" applyNumberFormat="1" applyFont="1" applyFill="1" applyBorder="1" applyAlignment="1">
      <alignment horizontal="left" vertical="center"/>
    </xf>
    <xf numFmtId="177" fontId="20" fillId="2" borderId="0" xfId="0" applyNumberFormat="1" applyFont="1" applyFill="1" applyBorder="1" applyAlignment="1">
      <alignment vertical="center"/>
    </xf>
    <xf numFmtId="177" fontId="20" fillId="0" borderId="8" xfId="0" applyNumberFormat="1" applyFont="1" applyBorder="1" applyAlignment="1">
      <alignment vertical="center"/>
    </xf>
    <xf numFmtId="177" fontId="20" fillId="0" borderId="0" xfId="0" applyNumberFormat="1" applyFont="1" applyBorder="1" applyAlignment="1">
      <alignment vertical="center" wrapText="1"/>
    </xf>
    <xf numFmtId="177" fontId="20" fillId="2" borderId="0" xfId="0" applyNumberFormat="1" applyFont="1" applyFill="1" applyBorder="1" applyAlignment="1">
      <alignment horizontal="left" vertical="center"/>
    </xf>
    <xf numFmtId="178" fontId="20" fillId="0" borderId="0" xfId="0" applyNumberFormat="1" applyFont="1" applyBorder="1" applyAlignment="1">
      <alignment horizontal="left" vertical="center"/>
    </xf>
    <xf numFmtId="177" fontId="25" fillId="0" borderId="0" xfId="0" applyNumberFormat="1" applyFont="1" applyBorder="1" applyAlignment="1">
      <alignment horizontal="left" vertical="top" shrinkToFit="1"/>
    </xf>
    <xf numFmtId="177" fontId="25" fillId="0" borderId="0" xfId="0" applyNumberFormat="1" applyFont="1" applyBorder="1" applyAlignment="1">
      <alignment vertical="top" shrinkToFit="1"/>
    </xf>
    <xf numFmtId="177" fontId="25" fillId="0" borderId="0" xfId="0" applyNumberFormat="1" applyFont="1" applyBorder="1" applyAlignment="1">
      <alignment vertical="top" wrapText="1"/>
    </xf>
    <xf numFmtId="177" fontId="20" fillId="0" borderId="0" xfId="0" applyNumberFormat="1" applyFont="1" applyBorder="1" applyAlignment="1">
      <alignment vertical="top" wrapText="1"/>
    </xf>
    <xf numFmtId="177" fontId="20" fillId="0" borderId="8" xfId="0" applyNumberFormat="1" applyFont="1" applyBorder="1" applyAlignment="1">
      <alignment vertical="top"/>
    </xf>
    <xf numFmtId="178" fontId="20" fillId="0" borderId="0" xfId="0" applyNumberFormat="1" applyFont="1" applyBorder="1" applyAlignment="1">
      <alignment vertical="center" shrinkToFit="1"/>
    </xf>
    <xf numFmtId="177" fontId="28" fillId="0" borderId="0" xfId="0" applyNumberFormat="1" applyFont="1" applyBorder="1" applyAlignment="1">
      <alignment vertical="top" wrapText="1"/>
    </xf>
    <xf numFmtId="177" fontId="20" fillId="2" borderId="0" xfId="0" applyNumberFormat="1" applyFont="1" applyFill="1" applyBorder="1" applyAlignment="1">
      <alignment vertical="center" wrapText="1"/>
    </xf>
    <xf numFmtId="177" fontId="20" fillId="2" borderId="0" xfId="0" applyNumberFormat="1" applyFont="1" applyFill="1">
      <alignment vertical="center"/>
    </xf>
    <xf numFmtId="177" fontId="20" fillId="0" borderId="0" xfId="0" applyNumberFormat="1" applyFont="1" applyAlignment="1">
      <alignment vertical="center" shrinkToFit="1"/>
    </xf>
    <xf numFmtId="177" fontId="20" fillId="2" borderId="10" xfId="0" applyNumberFormat="1" applyFont="1" applyFill="1" applyBorder="1">
      <alignment vertical="center"/>
    </xf>
    <xf numFmtId="177" fontId="28" fillId="2" borderId="0" xfId="0" applyNumberFormat="1" applyFont="1" applyFill="1" applyBorder="1" applyAlignment="1">
      <alignment horizontal="left" vertical="top" wrapText="1"/>
    </xf>
    <xf numFmtId="177" fontId="28" fillId="0" borderId="0" xfId="0" applyNumberFormat="1" applyFont="1" applyBorder="1">
      <alignment vertical="center"/>
    </xf>
    <xf numFmtId="0" fontId="30" fillId="3" borderId="1" xfId="0" applyFont="1" applyFill="1" applyBorder="1" applyAlignment="1">
      <alignment horizontal="center" vertical="center"/>
    </xf>
    <xf numFmtId="0" fontId="30" fillId="0" borderId="4" xfId="0" applyFont="1" applyBorder="1" applyAlignment="1">
      <alignment horizontal="center" vertical="center"/>
    </xf>
    <xf numFmtId="177" fontId="30" fillId="0" borderId="0" xfId="0" applyNumberFormat="1" applyFont="1" applyBorder="1" applyAlignment="1">
      <alignment horizontal="right" vertical="center" shrinkToFit="1"/>
    </xf>
    <xf numFmtId="177" fontId="30" fillId="0" borderId="0" xfId="0" applyNumberFormat="1" applyFont="1" applyBorder="1" applyAlignment="1">
      <alignment horizontal="right"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10" xfId="0" applyNumberFormat="1" applyFont="1" applyBorder="1" applyAlignment="1">
      <alignment horizontal="center" vertical="center"/>
    </xf>
    <xf numFmtId="177" fontId="30" fillId="2" borderId="0" xfId="0" applyNumberFormat="1" applyFont="1" applyFill="1" applyBorder="1" applyAlignment="1">
      <alignment horizontal="right" vertical="center"/>
    </xf>
    <xf numFmtId="177" fontId="30" fillId="0" borderId="7" xfId="0" applyNumberFormat="1" applyFont="1" applyBorder="1" applyAlignment="1">
      <alignment horizontal="center" vertical="center"/>
    </xf>
    <xf numFmtId="177" fontId="30" fillId="3" borderId="1" xfId="0" applyNumberFormat="1" applyFont="1" applyFill="1" applyBorder="1" applyAlignment="1">
      <alignment horizontal="center" vertical="center"/>
    </xf>
    <xf numFmtId="177" fontId="30" fillId="0" borderId="8" xfId="0" applyNumberFormat="1" applyFont="1" applyBorder="1" applyAlignment="1">
      <alignment horizontal="center" vertical="top"/>
    </xf>
    <xf numFmtId="177" fontId="30" fillId="0" borderId="0" xfId="0" applyNumberFormat="1" applyFont="1" applyBorder="1" applyAlignment="1">
      <alignment horizontal="left" vertical="center"/>
    </xf>
    <xf numFmtId="177" fontId="30" fillId="0" borderId="0" xfId="0" applyNumberFormat="1" applyFont="1" applyFill="1" applyBorder="1" applyAlignment="1">
      <alignment horizontal="right" vertical="center"/>
    </xf>
    <xf numFmtId="177" fontId="30" fillId="3" borderId="2" xfId="0" applyNumberFormat="1" applyFont="1" applyFill="1" applyBorder="1" applyAlignment="1">
      <alignment horizontal="left" vertical="center"/>
    </xf>
    <xf numFmtId="177" fontId="30" fillId="3" borderId="24" xfId="0" applyNumberFormat="1" applyFont="1" applyFill="1" applyBorder="1" applyAlignment="1">
      <alignment horizontal="left" vertical="center"/>
    </xf>
    <xf numFmtId="177" fontId="30" fillId="3" borderId="3" xfId="0" applyNumberFormat="1" applyFont="1" applyFill="1" applyBorder="1" applyAlignment="1">
      <alignment horizontal="left" vertical="center"/>
    </xf>
    <xf numFmtId="177" fontId="38" fillId="0" borderId="0" xfId="0" applyNumberFormat="1" applyFont="1" applyBorder="1" applyAlignment="1">
      <alignment vertical="center" wrapText="1"/>
    </xf>
    <xf numFmtId="0" fontId="47" fillId="0" borderId="4" xfId="0" applyFont="1" applyBorder="1">
      <alignment vertical="center"/>
    </xf>
    <xf numFmtId="0" fontId="47" fillId="2" borderId="4" xfId="0" applyFont="1" applyFill="1" applyBorder="1">
      <alignment vertical="center"/>
    </xf>
    <xf numFmtId="0" fontId="47" fillId="0" borderId="4" xfId="0" applyFont="1" applyBorder="1" applyAlignment="1">
      <alignment vertical="center" shrinkToFit="1"/>
    </xf>
    <xf numFmtId="0" fontId="47" fillId="0" borderId="4" xfId="0" applyFont="1" applyBorder="1" applyAlignment="1">
      <alignment horizontal="center" vertical="center"/>
    </xf>
    <xf numFmtId="0" fontId="48" fillId="0" borderId="4" xfId="0" applyFont="1" applyBorder="1">
      <alignment vertical="center"/>
    </xf>
    <xf numFmtId="0" fontId="47" fillId="0" borderId="5" xfId="0" applyFont="1" applyBorder="1">
      <alignment vertical="center"/>
    </xf>
    <xf numFmtId="177" fontId="49" fillId="3" borderId="1" xfId="0" applyNumberFormat="1" applyFont="1" applyFill="1" applyBorder="1">
      <alignment vertical="center"/>
    </xf>
    <xf numFmtId="177" fontId="49" fillId="0" borderId="0" xfId="0" applyNumberFormat="1" applyFont="1" applyBorder="1">
      <alignment vertical="center"/>
    </xf>
    <xf numFmtId="177" fontId="49" fillId="2" borderId="0" xfId="0" applyNumberFormat="1" applyFont="1" applyFill="1" applyBorder="1">
      <alignment vertical="center"/>
    </xf>
    <xf numFmtId="177" fontId="47" fillId="0" borderId="0" xfId="0" applyNumberFormat="1" applyFont="1" applyBorder="1" applyAlignment="1">
      <alignment vertical="center" shrinkToFit="1"/>
    </xf>
    <xf numFmtId="177" fontId="47" fillId="0" borderId="0" xfId="0" applyNumberFormat="1" applyFont="1" applyBorder="1">
      <alignment vertical="center"/>
    </xf>
    <xf numFmtId="177" fontId="47" fillId="0" borderId="1" xfId="0" applyNumberFormat="1" applyFont="1" applyBorder="1">
      <alignment vertical="center"/>
    </xf>
    <xf numFmtId="177" fontId="47" fillId="2" borderId="0" xfId="0" applyNumberFormat="1" applyFont="1" applyFill="1" applyBorder="1">
      <alignment vertical="center"/>
    </xf>
    <xf numFmtId="177" fontId="47" fillId="3" borderId="0" xfId="0" applyNumberFormat="1" applyFont="1" applyFill="1" applyBorder="1">
      <alignment vertical="center"/>
    </xf>
    <xf numFmtId="177" fontId="47" fillId="0" borderId="0" xfId="0" applyNumberFormat="1" applyFont="1" applyBorder="1" applyAlignment="1">
      <alignment horizontal="center" vertical="center" shrinkToFit="1"/>
    </xf>
    <xf numFmtId="177" fontId="47" fillId="3" borderId="0" xfId="0" applyNumberFormat="1" applyFont="1" applyFill="1" applyBorder="1" applyAlignment="1">
      <alignment vertical="center" shrinkToFit="1"/>
    </xf>
    <xf numFmtId="177" fontId="47" fillId="0" borderId="8" xfId="0" applyNumberFormat="1" applyFont="1" applyBorder="1">
      <alignment vertical="center"/>
    </xf>
    <xf numFmtId="177" fontId="47" fillId="0" borderId="0" xfId="0" applyNumberFormat="1" applyFont="1" applyBorder="1" applyAlignment="1">
      <alignment horizontal="center" vertical="center"/>
    </xf>
    <xf numFmtId="177" fontId="50" fillId="0" borderId="0" xfId="0" applyNumberFormat="1" applyFont="1" applyBorder="1">
      <alignment vertical="center"/>
    </xf>
    <xf numFmtId="177" fontId="47" fillId="0" borderId="0" xfId="0" applyNumberFormat="1" applyFont="1">
      <alignment vertical="center"/>
    </xf>
    <xf numFmtId="177" fontId="50" fillId="2" borderId="0" xfId="0" applyNumberFormat="1" applyFont="1" applyFill="1" applyBorder="1">
      <alignment vertical="center"/>
    </xf>
    <xf numFmtId="177" fontId="47" fillId="3" borderId="1" xfId="0" applyNumberFormat="1" applyFont="1" applyFill="1" applyBorder="1">
      <alignment vertical="center"/>
    </xf>
    <xf numFmtId="177" fontId="47" fillId="0" borderId="0" xfId="0" applyNumberFormat="1" applyFont="1" applyBorder="1" applyAlignment="1">
      <alignment vertical="center"/>
    </xf>
    <xf numFmtId="177" fontId="47" fillId="2" borderId="0" xfId="0" applyNumberFormat="1" applyFont="1" applyFill="1" applyBorder="1" applyAlignment="1">
      <alignment horizontal="center" vertical="center" shrinkToFit="1"/>
    </xf>
    <xf numFmtId="177" fontId="47" fillId="2" borderId="7" xfId="0" applyNumberFormat="1" applyFont="1" applyFill="1" applyBorder="1">
      <alignment vertical="center"/>
    </xf>
    <xf numFmtId="177" fontId="47" fillId="0" borderId="7" xfId="0" applyNumberFormat="1" applyFont="1" applyBorder="1" applyAlignment="1">
      <alignment horizontal="left" vertical="center" shrinkToFit="1"/>
    </xf>
    <xf numFmtId="177" fontId="47" fillId="3" borderId="1" xfId="0" applyNumberFormat="1" applyFont="1" applyFill="1" applyBorder="1" applyAlignment="1">
      <alignment vertical="center" shrinkToFit="1"/>
    </xf>
    <xf numFmtId="177" fontId="47" fillId="0" borderId="0" xfId="0" applyNumberFormat="1" applyFont="1" applyBorder="1" applyAlignment="1">
      <alignment horizontal="left" vertical="center" shrinkToFit="1"/>
    </xf>
    <xf numFmtId="177" fontId="47" fillId="0" borderId="0" xfId="0" applyNumberFormat="1" applyFont="1" applyBorder="1" applyAlignment="1">
      <alignment horizontal="left" vertical="center"/>
    </xf>
    <xf numFmtId="178" fontId="47" fillId="0" borderId="0" xfId="0" applyNumberFormat="1" applyFont="1" applyBorder="1" applyAlignment="1">
      <alignment horizontal="left" vertical="center" shrinkToFit="1"/>
    </xf>
    <xf numFmtId="177" fontId="47" fillId="3" borderId="1" xfId="0" applyNumberFormat="1" applyFont="1" applyFill="1" applyBorder="1" applyAlignment="1">
      <alignment horizontal="left" vertical="center" shrinkToFit="1"/>
    </xf>
    <xf numFmtId="177" fontId="47" fillId="3" borderId="2" xfId="0" applyNumberFormat="1" applyFont="1" applyFill="1" applyBorder="1" applyAlignment="1">
      <alignment horizontal="left" vertical="center"/>
    </xf>
    <xf numFmtId="177" fontId="47" fillId="3" borderId="24" xfId="0" applyNumberFormat="1" applyFont="1" applyFill="1" applyBorder="1" applyAlignment="1">
      <alignment horizontal="left" vertical="center"/>
    </xf>
    <xf numFmtId="177" fontId="47" fillId="2" borderId="24" xfId="0" applyNumberFormat="1" applyFont="1" applyFill="1" applyBorder="1" applyAlignment="1">
      <alignment horizontal="left" vertical="center"/>
    </xf>
    <xf numFmtId="177" fontId="47" fillId="3" borderId="24" xfId="0" applyNumberFormat="1" applyFont="1" applyFill="1" applyBorder="1" applyAlignment="1">
      <alignment horizontal="left" vertical="center" shrinkToFit="1"/>
    </xf>
    <xf numFmtId="178" fontId="47" fillId="3" borderId="24" xfId="0" applyNumberFormat="1" applyFont="1" applyFill="1" applyBorder="1" applyAlignment="1">
      <alignment horizontal="left" vertical="center"/>
    </xf>
    <xf numFmtId="177" fontId="47" fillId="3" borderId="3" xfId="0" applyNumberFormat="1" applyFont="1" applyFill="1" applyBorder="1" applyAlignment="1">
      <alignment horizontal="left" vertical="center"/>
    </xf>
    <xf numFmtId="177" fontId="47" fillId="2" borderId="0" xfId="0" applyNumberFormat="1" applyFont="1" applyFill="1" applyBorder="1" applyAlignment="1">
      <alignment vertical="center"/>
    </xf>
    <xf numFmtId="177" fontId="47" fillId="0" borderId="8" xfId="0" applyNumberFormat="1" applyFont="1" applyBorder="1" applyAlignment="1">
      <alignment vertical="center"/>
    </xf>
    <xf numFmtId="177" fontId="47" fillId="0" borderId="0" xfId="0" applyNumberFormat="1" applyFont="1" applyBorder="1" applyAlignment="1">
      <alignment vertical="center" wrapText="1"/>
    </xf>
    <xf numFmtId="177" fontId="47" fillId="2" borderId="0" xfId="0" applyNumberFormat="1" applyFont="1" applyFill="1" applyBorder="1" applyAlignment="1">
      <alignment horizontal="left" vertical="center"/>
    </xf>
    <xf numFmtId="178" fontId="47" fillId="0" borderId="0" xfId="0" applyNumberFormat="1" applyFont="1" applyBorder="1" applyAlignment="1">
      <alignment horizontal="left" vertical="center"/>
    </xf>
    <xf numFmtId="177" fontId="48" fillId="0" borderId="0" xfId="0" applyNumberFormat="1" applyFont="1" applyBorder="1" applyAlignment="1">
      <alignment horizontal="left" vertical="top" shrinkToFit="1"/>
    </xf>
    <xf numFmtId="177" fontId="48" fillId="0" borderId="0" xfId="0" applyNumberFormat="1" applyFont="1" applyBorder="1" applyAlignment="1">
      <alignment horizontal="left" vertical="top" wrapText="1"/>
    </xf>
    <xf numFmtId="177" fontId="47" fillId="0" borderId="0" xfId="0" applyNumberFormat="1" applyFont="1" applyBorder="1" applyAlignment="1">
      <alignment horizontal="right" vertical="top" wrapText="1"/>
    </xf>
    <xf numFmtId="177" fontId="47" fillId="0" borderId="8" xfId="0" applyNumberFormat="1" applyFont="1" applyBorder="1" applyAlignment="1">
      <alignment horizontal="center" vertical="top"/>
    </xf>
    <xf numFmtId="177" fontId="48" fillId="0" borderId="0" xfId="0" applyNumberFormat="1" applyFont="1" applyBorder="1" applyAlignment="1">
      <alignment vertical="top" shrinkToFit="1"/>
    </xf>
    <xf numFmtId="177" fontId="48" fillId="0" borderId="0" xfId="0" applyNumberFormat="1" applyFont="1" applyBorder="1" applyAlignment="1">
      <alignment vertical="top" wrapText="1"/>
    </xf>
    <xf numFmtId="177" fontId="47" fillId="0" borderId="0" xfId="0" applyNumberFormat="1" applyFont="1" applyBorder="1" applyAlignment="1">
      <alignment vertical="top" wrapText="1"/>
    </xf>
    <xf numFmtId="177" fontId="47" fillId="0" borderId="8" xfId="0" applyNumberFormat="1" applyFont="1" applyBorder="1" applyAlignment="1">
      <alignment vertical="top"/>
    </xf>
    <xf numFmtId="178" fontId="47" fillId="0" borderId="0" xfId="0" applyNumberFormat="1" applyFont="1" applyBorder="1" applyAlignment="1">
      <alignment vertical="center" shrinkToFit="1"/>
    </xf>
    <xf numFmtId="177" fontId="47" fillId="2" borderId="0" xfId="0" applyNumberFormat="1" applyFont="1" applyFill="1">
      <alignment vertical="center"/>
    </xf>
    <xf numFmtId="177" fontId="47" fillId="0" borderId="0" xfId="0" applyNumberFormat="1" applyFont="1" applyAlignment="1">
      <alignment vertical="center" shrinkToFit="1"/>
    </xf>
    <xf numFmtId="177" fontId="47" fillId="2" borderId="0" xfId="0" applyNumberFormat="1" applyFont="1" applyFill="1" applyBorder="1" applyAlignment="1">
      <alignment vertical="center" wrapText="1"/>
    </xf>
    <xf numFmtId="177" fontId="47" fillId="2" borderId="8" xfId="0" applyNumberFormat="1" applyFont="1" applyFill="1" applyBorder="1">
      <alignment vertical="center"/>
    </xf>
    <xf numFmtId="0" fontId="30" fillId="0" borderId="10" xfId="0" applyFont="1" applyBorder="1" applyAlignment="1">
      <alignment horizontal="center" vertical="center" shrinkToFit="1"/>
    </xf>
    <xf numFmtId="0" fontId="44" fillId="0" borderId="10" xfId="0" applyFont="1" applyBorder="1" applyAlignment="1">
      <alignment horizontal="center" vertical="center" shrinkToFit="1"/>
    </xf>
    <xf numFmtId="177" fontId="20" fillId="7" borderId="0" xfId="0" applyNumberFormat="1" applyFont="1" applyFill="1" applyBorder="1" applyAlignment="1">
      <alignment vertical="center" shrinkToFit="1"/>
    </xf>
    <xf numFmtId="177" fontId="20" fillId="7" borderId="0" xfId="0" applyNumberFormat="1" applyFont="1" applyFill="1" applyBorder="1" applyAlignment="1">
      <alignment horizontal="center" vertical="center"/>
    </xf>
    <xf numFmtId="0" fontId="20" fillId="7" borderId="0" xfId="0" applyFont="1" applyFill="1" applyBorder="1" applyAlignment="1">
      <alignment vertical="center" shrinkToFit="1"/>
    </xf>
    <xf numFmtId="0" fontId="20" fillId="0" borderId="35" xfId="0" applyFont="1" applyBorder="1" applyAlignment="1">
      <alignment vertical="center" shrinkToFit="1"/>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7" borderId="5" xfId="0" applyNumberFormat="1" applyFont="1" applyFill="1" applyBorder="1">
      <alignment vertical="center"/>
    </xf>
    <xf numFmtId="177" fontId="30" fillId="0" borderId="8" xfId="0" applyNumberFormat="1" applyFont="1" applyBorder="1" applyAlignment="1">
      <alignment horizontal="center" vertical="center"/>
    </xf>
    <xf numFmtId="177" fontId="20" fillId="7" borderId="0" xfId="0" applyNumberFormat="1" applyFont="1" applyFill="1" applyBorder="1" applyAlignment="1">
      <alignment horizontal="center" vertical="center" shrinkToFit="1"/>
    </xf>
    <xf numFmtId="177" fontId="30" fillId="0" borderId="0" xfId="0" applyNumberFormat="1" applyFont="1" applyBorder="1" applyAlignment="1">
      <alignment horizontal="left" vertical="center"/>
    </xf>
    <xf numFmtId="0" fontId="30" fillId="0" borderId="24" xfId="0" applyFont="1" applyBorder="1" applyAlignment="1">
      <alignment horizontal="left" vertical="center"/>
    </xf>
    <xf numFmtId="0" fontId="30" fillId="0" borderId="8" xfId="0" applyFont="1" applyBorder="1">
      <alignment vertical="center"/>
    </xf>
    <xf numFmtId="0" fontId="30" fillId="0" borderId="9" xfId="0" applyFont="1" applyBorder="1">
      <alignment vertical="center"/>
    </xf>
    <xf numFmtId="0" fontId="30" fillId="3" borderId="1" xfId="0" applyFont="1" applyFill="1" applyBorder="1">
      <alignment vertical="center"/>
    </xf>
    <xf numFmtId="0" fontId="31" fillId="3" borderId="1" xfId="0" applyFont="1" applyFill="1" applyBorder="1">
      <alignment vertical="center"/>
    </xf>
    <xf numFmtId="0" fontId="31" fillId="3" borderId="1" xfId="0" applyFont="1" applyFill="1" applyBorder="1" applyAlignment="1">
      <alignment vertical="center" shrinkToFit="1"/>
    </xf>
    <xf numFmtId="0" fontId="30" fillId="3" borderId="24" xfId="0" applyFont="1" applyFill="1" applyBorder="1" applyAlignment="1">
      <alignment horizontal="center" vertical="center"/>
    </xf>
    <xf numFmtId="0" fontId="30" fillId="3" borderId="24" xfId="0" applyFont="1" applyFill="1" applyBorder="1">
      <alignment vertical="center"/>
    </xf>
    <xf numFmtId="0" fontId="30" fillId="3" borderId="2" xfId="0" applyFont="1" applyFill="1" applyBorder="1">
      <alignment vertical="center"/>
    </xf>
    <xf numFmtId="0" fontId="30" fillId="3" borderId="2" xfId="0" applyFont="1" applyFill="1" applyBorder="1" applyAlignment="1">
      <alignment vertical="center" wrapText="1"/>
    </xf>
    <xf numFmtId="0" fontId="30" fillId="3" borderId="31" xfId="0" applyFont="1" applyFill="1" applyBorder="1" applyAlignment="1">
      <alignment horizontal="center" vertical="center"/>
    </xf>
    <xf numFmtId="177" fontId="30" fillId="0" borderId="0" xfId="0" applyNumberFormat="1" applyFont="1" applyBorder="1" applyAlignment="1">
      <alignment horizontal="right" vertical="center" shrinkToFit="1"/>
    </xf>
    <xf numFmtId="177" fontId="30" fillId="0" borderId="0"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0" xfId="0" applyNumberFormat="1" applyFont="1" applyBorder="1" applyAlignment="1">
      <alignment horizontal="right" vertical="center"/>
    </xf>
    <xf numFmtId="0" fontId="30" fillId="0" borderId="1" xfId="0" applyFont="1" applyFill="1" applyBorder="1" applyAlignment="1">
      <alignment horizontal="center" vertical="center" shrinkToFit="1"/>
    </xf>
    <xf numFmtId="177" fontId="36" fillId="0" borderId="0" xfId="0" applyNumberFormat="1" applyFont="1" applyBorder="1" applyAlignment="1">
      <alignment vertical="top" wrapText="1"/>
    </xf>
    <xf numFmtId="0" fontId="38" fillId="0" borderId="1" xfId="0" applyFont="1" applyFill="1" applyBorder="1" applyAlignment="1">
      <alignment horizontal="center" vertical="center" wrapText="1" shrinkToFit="1"/>
    </xf>
    <xf numFmtId="0" fontId="30" fillId="7" borderId="1" xfId="0" applyFont="1" applyFill="1" applyBorder="1" applyAlignment="1">
      <alignment horizontal="center" vertical="center" shrinkToFit="1"/>
    </xf>
    <xf numFmtId="0" fontId="30" fillId="7" borderId="1" xfId="0" applyFont="1" applyFill="1" applyBorder="1" applyAlignment="1">
      <alignment vertical="center" shrinkToFit="1"/>
    </xf>
    <xf numFmtId="0" fontId="30" fillId="7" borderId="1" xfId="0" applyFont="1" applyFill="1" applyBorder="1" applyAlignment="1">
      <alignment horizontal="left" vertical="center" shrinkToFit="1"/>
    </xf>
    <xf numFmtId="3" fontId="30" fillId="0" borderId="1" xfId="0" applyNumberFormat="1" applyFont="1" applyBorder="1" applyAlignment="1">
      <alignment vertical="center" shrinkToFit="1"/>
    </xf>
    <xf numFmtId="3" fontId="30" fillId="4" borderId="1" xfId="0" applyNumberFormat="1" applyFont="1" applyFill="1" applyBorder="1" applyAlignment="1">
      <alignment vertical="center" shrinkToFit="1"/>
    </xf>
    <xf numFmtId="3" fontId="30" fillId="4" borderId="35" xfId="0" applyNumberFormat="1" applyFont="1" applyFill="1" applyBorder="1" applyAlignment="1">
      <alignment vertical="center" shrinkToFit="1"/>
    </xf>
    <xf numFmtId="3" fontId="30" fillId="2" borderId="38" xfId="0" applyNumberFormat="1" applyFont="1" applyFill="1" applyBorder="1" applyAlignment="1">
      <alignment vertical="center" shrinkToFit="1"/>
    </xf>
    <xf numFmtId="3" fontId="30" fillId="0" borderId="35" xfId="0" applyNumberFormat="1" applyFont="1" applyBorder="1" applyAlignment="1">
      <alignment horizontal="center" vertical="center" shrinkToFit="1"/>
    </xf>
    <xf numFmtId="3" fontId="30" fillId="0" borderId="35" xfId="0" applyNumberFormat="1" applyFont="1" applyFill="1" applyBorder="1" applyAlignment="1">
      <alignment vertical="center" shrinkToFit="1"/>
    </xf>
    <xf numFmtId="3" fontId="30" fillId="0" borderId="29" xfId="0" applyNumberFormat="1" applyFont="1" applyBorder="1">
      <alignment vertical="center"/>
    </xf>
    <xf numFmtId="3" fontId="30" fillId="4" borderId="27" xfId="0" applyNumberFormat="1" applyFont="1" applyFill="1" applyBorder="1">
      <alignment vertical="center"/>
    </xf>
    <xf numFmtId="3" fontId="30" fillId="2" borderId="24" xfId="0" applyNumberFormat="1" applyFont="1" applyFill="1" applyBorder="1" applyAlignment="1">
      <alignment vertical="center" shrinkToFit="1"/>
    </xf>
    <xf numFmtId="3" fontId="30" fillId="0" borderId="1" xfId="0" applyNumberFormat="1" applyFont="1" applyBorder="1" applyAlignment="1">
      <alignment horizontal="center" vertical="center" shrinkToFit="1"/>
    </xf>
    <xf numFmtId="3" fontId="30" fillId="0" borderId="1" xfId="0" applyNumberFormat="1" applyFont="1" applyFill="1" applyBorder="1" applyAlignment="1">
      <alignment vertical="center" shrinkToFit="1"/>
    </xf>
    <xf numFmtId="3" fontId="30" fillId="0" borderId="0" xfId="0" applyNumberFormat="1" applyFont="1" applyBorder="1">
      <alignment vertical="center"/>
    </xf>
    <xf numFmtId="3" fontId="30" fillId="4" borderId="30" xfId="0" applyNumberFormat="1" applyFont="1" applyFill="1" applyBorder="1">
      <alignment vertical="center"/>
    </xf>
    <xf numFmtId="3" fontId="30" fillId="4" borderId="17" xfId="0" applyNumberFormat="1" applyFont="1" applyFill="1" applyBorder="1" applyAlignment="1">
      <alignment vertical="center" shrinkToFit="1"/>
    </xf>
    <xf numFmtId="3" fontId="30" fillId="2" borderId="26" xfId="0" applyNumberFormat="1" applyFont="1" applyFill="1" applyBorder="1" applyAlignment="1">
      <alignment vertical="center" shrinkToFit="1"/>
    </xf>
    <xf numFmtId="3" fontId="30" fillId="0" borderId="17" xfId="0" applyNumberFormat="1" applyFont="1" applyBorder="1" applyAlignment="1">
      <alignment horizontal="center" vertical="center" shrinkToFit="1"/>
    </xf>
    <xf numFmtId="3" fontId="30" fillId="0" borderId="17" xfId="0" applyNumberFormat="1" applyFont="1" applyFill="1" applyBorder="1" applyAlignment="1">
      <alignment vertical="center" shrinkToFit="1"/>
    </xf>
    <xf numFmtId="3" fontId="30" fillId="0" borderId="31" xfId="0" applyNumberFormat="1" applyFont="1" applyBorder="1">
      <alignment vertical="center"/>
    </xf>
    <xf numFmtId="3" fontId="30" fillId="4" borderId="32" xfId="0" applyNumberFormat="1" applyFont="1" applyFill="1" applyBorder="1">
      <alignment vertical="center"/>
    </xf>
    <xf numFmtId="3" fontId="30" fillId="0" borderId="35" xfId="0" applyNumberFormat="1" applyFont="1" applyBorder="1" applyAlignment="1">
      <alignment vertical="center" shrinkToFit="1"/>
    </xf>
    <xf numFmtId="3" fontId="30" fillId="0" borderId="17" xfId="0" applyNumberFormat="1" applyFont="1" applyBorder="1" applyAlignment="1">
      <alignment vertical="center" shrinkToFit="1"/>
    </xf>
    <xf numFmtId="3" fontId="30" fillId="5" borderId="35" xfId="0" applyNumberFormat="1" applyFont="1" applyFill="1" applyBorder="1" applyAlignment="1">
      <alignment vertical="center" shrinkToFit="1"/>
    </xf>
    <xf numFmtId="3" fontId="30" fillId="5" borderId="1" xfId="0" applyNumberFormat="1" applyFont="1" applyFill="1" applyBorder="1" applyAlignment="1">
      <alignment vertical="center" shrinkToFit="1"/>
    </xf>
    <xf numFmtId="3" fontId="30" fillId="5" borderId="17" xfId="0" applyNumberFormat="1" applyFont="1" applyFill="1" applyBorder="1" applyAlignment="1">
      <alignment vertical="center" shrinkToFit="1"/>
    </xf>
    <xf numFmtId="3" fontId="30" fillId="6" borderId="35" xfId="0" applyNumberFormat="1" applyFont="1" applyFill="1" applyBorder="1" applyAlignment="1">
      <alignment vertical="center" shrinkToFit="1"/>
    </xf>
    <xf numFmtId="3" fontId="30" fillId="6" borderId="17" xfId="0" applyNumberFormat="1" applyFont="1" applyFill="1" applyBorder="1" applyAlignment="1">
      <alignment vertical="center" shrinkToFit="1"/>
    </xf>
    <xf numFmtId="3" fontId="30" fillId="4" borderId="39" xfId="0" applyNumberFormat="1" applyFont="1" applyFill="1" applyBorder="1" applyAlignment="1">
      <alignment vertical="center" shrinkToFit="1"/>
    </xf>
    <xf numFmtId="3" fontId="30" fillId="2" borderId="39" xfId="0" applyNumberFormat="1" applyFont="1" applyFill="1" applyBorder="1" applyAlignment="1">
      <alignment vertical="center" shrinkToFit="1"/>
    </xf>
    <xf numFmtId="3" fontId="30" fillId="4" borderId="39" xfId="0" applyNumberFormat="1" applyFont="1" applyFill="1" applyBorder="1" applyAlignment="1">
      <alignment horizontal="center" vertical="center" shrinkToFit="1"/>
    </xf>
    <xf numFmtId="3" fontId="30" fillId="0" borderId="39" xfId="0" applyNumberFormat="1" applyFont="1" applyBorder="1" applyAlignment="1">
      <alignment horizontal="center" vertical="center" shrinkToFit="1"/>
    </xf>
    <xf numFmtId="3" fontId="30" fillId="0" borderId="39" xfId="0" applyNumberFormat="1" applyFont="1" applyBorder="1" applyAlignment="1">
      <alignment vertical="center" shrinkToFit="1"/>
    </xf>
    <xf numFmtId="3" fontId="30" fillId="4" borderId="40" xfId="0" applyNumberFormat="1" applyFont="1" applyFill="1" applyBorder="1">
      <alignment vertical="center"/>
    </xf>
    <xf numFmtId="0" fontId="30" fillId="4" borderId="1" xfId="0" applyNumberFormat="1" applyFont="1" applyFill="1" applyBorder="1">
      <alignment vertical="center"/>
    </xf>
    <xf numFmtId="0" fontId="30" fillId="0" borderId="29" xfId="0" applyFont="1" applyBorder="1" applyAlignment="1">
      <alignment horizontal="center" vertical="center" shrinkToFit="1"/>
    </xf>
    <xf numFmtId="0" fontId="30" fillId="0" borderId="52" xfId="0" applyFont="1" applyBorder="1">
      <alignment vertical="center"/>
    </xf>
    <xf numFmtId="0" fontId="30" fillId="0" borderId="1" xfId="0" applyNumberFormat="1" applyFont="1" applyBorder="1" applyAlignment="1">
      <alignment horizontal="center" vertical="center" textRotation="255" shrinkToFit="1"/>
    </xf>
    <xf numFmtId="0" fontId="30" fillId="0" borderId="9"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62" xfId="0" applyFont="1" applyBorder="1" applyAlignment="1">
      <alignment horizontal="center" vertical="center"/>
    </xf>
    <xf numFmtId="0" fontId="30" fillId="0" borderId="29" xfId="0" applyFont="1" applyBorder="1" applyAlignment="1">
      <alignment horizontal="center" vertical="center"/>
    </xf>
    <xf numFmtId="0" fontId="30" fillId="0" borderId="65" xfId="0" applyFont="1" applyBorder="1" applyAlignment="1">
      <alignment horizontal="center" vertical="center"/>
    </xf>
    <xf numFmtId="0" fontId="30" fillId="0" borderId="31" xfId="0" applyFont="1" applyBorder="1" applyAlignment="1">
      <alignment horizontal="center" vertical="center"/>
    </xf>
    <xf numFmtId="0" fontId="44" fillId="0" borderId="9" xfId="0" applyFont="1" applyBorder="1" applyAlignment="1">
      <alignment horizontal="center" vertical="center" shrinkToFit="1"/>
    </xf>
    <xf numFmtId="0" fontId="44" fillId="0" borderId="11" xfId="0" applyFont="1" applyBorder="1" applyAlignment="1">
      <alignment horizontal="center" vertical="center" shrinkToFit="1"/>
    </xf>
    <xf numFmtId="0" fontId="30" fillId="0" borderId="56" xfId="0" applyNumberFormat="1" applyFont="1" applyBorder="1" applyAlignment="1">
      <alignment horizontal="center" vertical="center" textRotation="255" shrinkToFit="1"/>
    </xf>
    <xf numFmtId="0" fontId="30" fillId="0" borderId="54" xfId="0" applyNumberFormat="1" applyFont="1" applyBorder="1" applyAlignment="1">
      <alignment horizontal="center" vertical="center" textRotation="255" shrinkToFit="1"/>
    </xf>
    <xf numFmtId="0" fontId="30" fillId="0" borderId="57" xfId="0" applyNumberFormat="1" applyFont="1" applyBorder="1" applyAlignment="1">
      <alignment horizontal="center" vertical="center" textRotation="255" shrinkToFit="1"/>
    </xf>
    <xf numFmtId="3" fontId="30" fillId="0" borderId="58" xfId="0" applyNumberFormat="1" applyFont="1" applyBorder="1" applyAlignment="1">
      <alignment horizontal="left" vertical="center" shrinkToFit="1"/>
    </xf>
    <xf numFmtId="3" fontId="30" fillId="0" borderId="40" xfId="0" applyNumberFormat="1" applyFont="1" applyBorder="1" applyAlignment="1">
      <alignment horizontal="left" vertical="center" shrinkToFit="1"/>
    </xf>
    <xf numFmtId="0" fontId="30" fillId="0" borderId="53"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55" xfId="0" applyFont="1" applyBorder="1" applyAlignment="1">
      <alignment horizontal="center" vertical="center" shrinkToFit="1"/>
    </xf>
    <xf numFmtId="0" fontId="30" fillId="0" borderId="45"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46"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35" xfId="0" applyFont="1" applyBorder="1" applyAlignment="1">
      <alignment horizontal="center" vertical="center" shrinkToFit="1"/>
    </xf>
    <xf numFmtId="0" fontId="34" fillId="0" borderId="0" xfId="0" applyFont="1" applyFill="1" applyBorder="1" applyAlignment="1">
      <alignment horizontal="left" vertical="center" shrinkToFit="1"/>
    </xf>
    <xf numFmtId="0" fontId="30" fillId="0" borderId="42" xfId="0" applyFont="1" applyFill="1" applyBorder="1" applyAlignment="1">
      <alignment horizontal="center" vertical="center" shrinkToFit="1"/>
    </xf>
    <xf numFmtId="0" fontId="30" fillId="0" borderId="59" xfId="0" applyFont="1" applyFill="1" applyBorder="1" applyAlignment="1">
      <alignment horizontal="center" vertical="center" shrinkToFit="1"/>
    </xf>
    <xf numFmtId="0" fontId="33" fillId="2" borderId="45" xfId="0" applyFont="1" applyFill="1" applyBorder="1" applyAlignment="1">
      <alignment horizontal="left" vertical="center" shrinkToFit="1"/>
    </xf>
    <xf numFmtId="0" fontId="33" fillId="2" borderId="60" xfId="0" applyFont="1" applyFill="1" applyBorder="1" applyAlignment="1">
      <alignment horizontal="left" vertical="center" shrinkToFit="1"/>
    </xf>
    <xf numFmtId="0" fontId="30" fillId="0" borderId="43" xfId="0" applyFont="1" applyFill="1" applyBorder="1" applyAlignment="1">
      <alignment horizontal="center" vertical="center" shrinkToFit="1"/>
    </xf>
    <xf numFmtId="0" fontId="30" fillId="0" borderId="37" xfId="0" applyFont="1" applyFill="1" applyBorder="1" applyAlignment="1">
      <alignment horizontal="center" vertical="center" shrinkToFit="1"/>
    </xf>
    <xf numFmtId="0" fontId="30" fillId="0" borderId="2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3" fillId="2" borderId="34" xfId="0" applyFont="1" applyFill="1" applyBorder="1" applyAlignment="1">
      <alignment horizontal="left" vertical="center" shrinkToFit="1"/>
    </xf>
    <xf numFmtId="0" fontId="33" fillId="2" borderId="12" xfId="0" applyFont="1" applyFill="1" applyBorder="1" applyAlignment="1">
      <alignment horizontal="left" vertical="center" shrinkToFit="1"/>
    </xf>
    <xf numFmtId="0" fontId="30" fillId="0" borderId="35"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38" xfId="0" applyFont="1" applyFill="1" applyBorder="1" applyAlignment="1">
      <alignment horizontal="center" vertical="center" shrinkToFit="1"/>
    </xf>
    <xf numFmtId="0" fontId="32" fillId="0" borderId="0" xfId="0" applyFont="1" applyFill="1" applyAlignment="1">
      <alignment horizontal="center" vertical="center" shrinkToFit="1"/>
    </xf>
    <xf numFmtId="0" fontId="30" fillId="0" borderId="0" xfId="0" applyFont="1" applyBorder="1" applyAlignment="1">
      <alignment horizontal="left" vertical="center" shrinkToFit="1"/>
    </xf>
    <xf numFmtId="0" fontId="30" fillId="0" borderId="30" xfId="0" applyFont="1" applyBorder="1" applyAlignment="1">
      <alignment horizontal="left" vertical="center" shrinkToFit="1"/>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0" borderId="2"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19"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0" xfId="0" applyFont="1" applyBorder="1" applyAlignment="1">
      <alignment horizontal="center"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30" fillId="0" borderId="2" xfId="0" applyFont="1" applyBorder="1" applyAlignment="1">
      <alignment horizontal="center" vertical="center"/>
    </xf>
    <xf numFmtId="0" fontId="30" fillId="0" borderId="24" xfId="0" applyFont="1" applyBorder="1" applyAlignment="1">
      <alignment horizontal="center" vertical="center"/>
    </xf>
    <xf numFmtId="0" fontId="30" fillId="0" borderId="3" xfId="0" applyFont="1" applyBorder="1" applyAlignment="1">
      <alignment horizontal="center" vertical="center"/>
    </xf>
    <xf numFmtId="0" fontId="30" fillId="3" borderId="24" xfId="0" applyFont="1" applyFill="1" applyBorder="1" applyAlignment="1">
      <alignment horizontal="center" vertical="center"/>
    </xf>
    <xf numFmtId="0" fontId="30" fillId="0" borderId="45" xfId="0" applyFont="1" applyBorder="1" applyAlignment="1">
      <alignment horizontal="center" vertical="center"/>
    </xf>
    <xf numFmtId="0" fontId="30" fillId="0" borderId="20" xfId="0" applyFont="1" applyBorder="1" applyAlignment="1">
      <alignment horizontal="center" vertical="center"/>
    </xf>
    <xf numFmtId="0" fontId="30" fillId="0" borderId="46" xfId="0" applyFont="1" applyBorder="1" applyAlignment="1">
      <alignment horizontal="center" vertical="center"/>
    </xf>
    <xf numFmtId="0" fontId="30" fillId="0" borderId="28" xfId="0" applyFont="1" applyBorder="1" applyAlignment="1">
      <alignment horizontal="center" vertical="center"/>
    </xf>
    <xf numFmtId="0" fontId="30" fillId="0" borderId="48"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3" borderId="2" xfId="0" applyFont="1" applyFill="1" applyBorder="1" applyAlignment="1">
      <alignment horizontal="left" vertical="center" wrapText="1"/>
    </xf>
    <xf numFmtId="0" fontId="30" fillId="3" borderId="24" xfId="0" applyFont="1" applyFill="1" applyBorder="1" applyAlignment="1">
      <alignment horizontal="left" vertical="center" wrapText="1"/>
    </xf>
    <xf numFmtId="0" fontId="30" fillId="3" borderId="19" xfId="0" applyFont="1" applyFill="1" applyBorder="1" applyAlignment="1">
      <alignment horizontal="left" vertical="center" wrapText="1"/>
    </xf>
    <xf numFmtId="0" fontId="30" fillId="0" borderId="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5" xfId="0" applyFont="1" applyBorder="1" applyAlignment="1">
      <alignment horizontal="center" vertical="center" textRotation="255"/>
    </xf>
    <xf numFmtId="0" fontId="30" fillId="0" borderId="20" xfId="0" applyFont="1" applyBorder="1" applyAlignment="1">
      <alignment horizontal="center" vertical="center" textRotation="255"/>
    </xf>
    <xf numFmtId="0" fontId="30" fillId="0" borderId="46" xfId="0" applyFont="1" applyBorder="1" applyAlignment="1">
      <alignment horizontal="center" vertical="center" textRotation="255"/>
    </xf>
    <xf numFmtId="0" fontId="30" fillId="0" borderId="1" xfId="0" applyFont="1" applyBorder="1" applyAlignment="1">
      <alignment horizontal="center" vertical="center" shrinkToFit="1"/>
    </xf>
    <xf numFmtId="0" fontId="30" fillId="0" borderId="1" xfId="0" applyFont="1" applyBorder="1" applyAlignment="1">
      <alignment horizontal="center" vertical="center"/>
    </xf>
    <xf numFmtId="0" fontId="30" fillId="0" borderId="15" xfId="0" applyFont="1" applyBorder="1" applyAlignment="1">
      <alignment horizontal="center" vertical="center" shrinkToFit="1"/>
    </xf>
    <xf numFmtId="177" fontId="30" fillId="0" borderId="40" xfId="0" applyNumberFormat="1" applyFont="1" applyFill="1" applyBorder="1" applyAlignment="1">
      <alignment horizontal="right" vertical="center" shrinkToFit="1"/>
    </xf>
    <xf numFmtId="177" fontId="30" fillId="0" borderId="26" xfId="0" applyNumberFormat="1" applyFont="1" applyBorder="1" applyAlignment="1">
      <alignment horizontal="right" vertical="center" shrinkToFit="1"/>
    </xf>
    <xf numFmtId="0" fontId="30" fillId="0" borderId="2" xfId="0" applyFont="1" applyBorder="1" applyAlignment="1">
      <alignment horizontal="left" vertical="center" wrapText="1"/>
    </xf>
    <xf numFmtId="0" fontId="30" fillId="0" borderId="24" xfId="0" applyFont="1" applyBorder="1" applyAlignment="1">
      <alignment horizontal="left" vertical="center" wrapText="1"/>
    </xf>
    <xf numFmtId="0" fontId="30" fillId="0" borderId="19" xfId="0" applyFont="1" applyBorder="1" applyAlignment="1">
      <alignment horizontal="left"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shrinkToFit="1"/>
    </xf>
    <xf numFmtId="0" fontId="51" fillId="0" borderId="0" xfId="0" applyFont="1" applyBorder="1" applyAlignment="1">
      <alignment horizontal="left" vertical="center"/>
    </xf>
    <xf numFmtId="0" fontId="6" fillId="0" borderId="31" xfId="0" applyFont="1" applyBorder="1" applyAlignment="1">
      <alignment horizontal="left" vertical="center" wrapText="1"/>
    </xf>
    <xf numFmtId="0" fontId="38" fillId="0" borderId="31" xfId="0" applyFont="1" applyBorder="1" applyAlignment="1">
      <alignment horizontal="left" vertical="center" wrapText="1"/>
    </xf>
    <xf numFmtId="0" fontId="20" fillId="0" borderId="31" xfId="0" applyFont="1" applyBorder="1" applyAlignment="1">
      <alignment horizontal="right" vertical="center"/>
    </xf>
    <xf numFmtId="0" fontId="30" fillId="3" borderId="31" xfId="0" applyFont="1" applyFill="1" applyBorder="1" applyAlignment="1">
      <alignment horizontal="center" vertical="center"/>
    </xf>
    <xf numFmtId="0" fontId="30" fillId="0" borderId="42" xfId="0" applyFont="1" applyBorder="1" applyAlignment="1">
      <alignment horizontal="left" vertical="center"/>
    </xf>
    <xf numFmtId="0" fontId="30" fillId="0" borderId="38" xfId="0" applyFont="1" applyBorder="1" applyAlignment="1">
      <alignment horizontal="left" vertical="center"/>
    </xf>
    <xf numFmtId="0" fontId="30" fillId="0" borderId="47" xfId="0" applyFont="1" applyBorder="1" applyAlignment="1">
      <alignment horizontal="left" vertical="center"/>
    </xf>
    <xf numFmtId="0" fontId="30" fillId="3" borderId="35" xfId="0" applyFont="1" applyFill="1" applyBorder="1" applyAlignment="1">
      <alignment horizontal="left" vertical="center"/>
    </xf>
    <xf numFmtId="0" fontId="30" fillId="3" borderId="61" xfId="0" applyFont="1" applyFill="1" applyBorder="1" applyAlignment="1">
      <alignment horizontal="left" vertical="center"/>
    </xf>
    <xf numFmtId="0" fontId="30" fillId="0" borderId="2" xfId="0" applyFont="1" applyBorder="1" applyAlignment="1">
      <alignment horizontal="left" vertical="center"/>
    </xf>
    <xf numFmtId="0" fontId="30" fillId="0" borderId="24" xfId="0" applyFont="1" applyBorder="1" applyAlignment="1">
      <alignment horizontal="left" vertical="center"/>
    </xf>
    <xf numFmtId="0" fontId="30" fillId="0" borderId="3" xfId="0" applyFont="1" applyBorder="1" applyAlignment="1">
      <alignment horizontal="left" vertical="center"/>
    </xf>
    <xf numFmtId="0" fontId="30" fillId="3" borderId="1" xfId="0" applyFont="1" applyFill="1" applyBorder="1" applyAlignment="1">
      <alignment horizontal="left" vertical="center"/>
    </xf>
    <xf numFmtId="0" fontId="30" fillId="3" borderId="15" xfId="0" applyFont="1" applyFill="1" applyBorder="1" applyAlignment="1">
      <alignment horizontal="left" vertical="center"/>
    </xf>
    <xf numFmtId="0" fontId="38" fillId="3" borderId="24"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8" fillId="0" borderId="2" xfId="0" applyFont="1" applyBorder="1" applyAlignment="1">
      <alignment horizontal="center" vertical="center"/>
    </xf>
    <xf numFmtId="0" fontId="38" fillId="0" borderId="24" xfId="0" applyFont="1" applyBorder="1" applyAlignment="1">
      <alignment horizontal="center" vertical="center"/>
    </xf>
    <xf numFmtId="0" fontId="30" fillId="3" borderId="24" xfId="0" applyFont="1" applyFill="1" applyBorder="1" applyAlignment="1">
      <alignment horizontal="center" vertical="center" shrinkToFit="1"/>
    </xf>
    <xf numFmtId="0" fontId="30" fillId="3" borderId="19" xfId="0" applyFont="1" applyFill="1" applyBorder="1" applyAlignment="1">
      <alignment horizontal="center" vertical="center" shrinkToFit="1"/>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8" fillId="0" borderId="6" xfId="0" applyFont="1" applyBorder="1" applyAlignment="1">
      <alignment horizontal="center" vertical="center" shrinkToFit="1"/>
    </xf>
    <xf numFmtId="0" fontId="38" fillId="0" borderId="4" xfId="0" applyFont="1" applyBorder="1" applyAlignment="1">
      <alignment horizontal="center" vertical="center" shrinkToFit="1"/>
    </xf>
    <xf numFmtId="177" fontId="38" fillId="0" borderId="4" xfId="0" applyNumberFormat="1" applyFont="1" applyBorder="1" applyAlignment="1">
      <alignment horizontal="center" vertical="center" shrinkToFit="1"/>
    </xf>
    <xf numFmtId="0" fontId="38" fillId="0" borderId="18" xfId="0" applyFont="1" applyBorder="1" applyAlignment="1">
      <alignment horizontal="center" vertical="center" wrapText="1"/>
    </xf>
    <xf numFmtId="0" fontId="38" fillId="0" borderId="26" xfId="0" applyFont="1" applyBorder="1" applyAlignment="1">
      <alignment horizontal="center" vertical="center" wrapText="1"/>
    </xf>
    <xf numFmtId="0" fontId="30" fillId="0" borderId="62"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177" fontId="30" fillId="0" borderId="0" xfId="0" applyNumberFormat="1" applyFont="1" applyBorder="1" applyAlignment="1">
      <alignment horizontal="center" vertical="center" shrinkToFit="1"/>
    </xf>
    <xf numFmtId="177" fontId="30" fillId="0" borderId="8" xfId="0" applyNumberFormat="1" applyFont="1" applyBorder="1" applyAlignment="1">
      <alignment horizontal="center" vertical="center" shrinkToFit="1"/>
    </xf>
    <xf numFmtId="177" fontId="30" fillId="0" borderId="0" xfId="0" applyNumberFormat="1" applyFont="1" applyBorder="1" applyAlignment="1">
      <alignment horizontal="center" vertical="center"/>
    </xf>
    <xf numFmtId="177" fontId="30" fillId="0" borderId="8" xfId="0" applyNumberFormat="1" applyFont="1" applyBorder="1" applyAlignment="1">
      <alignment horizontal="center" vertical="center"/>
    </xf>
    <xf numFmtId="177" fontId="30" fillId="0" borderId="0" xfId="0" applyNumberFormat="1" applyFont="1" applyBorder="1" applyAlignment="1">
      <alignment horizontal="right" vertical="center"/>
    </xf>
    <xf numFmtId="177" fontId="30" fillId="3" borderId="2" xfId="0" applyNumberFormat="1" applyFont="1" applyFill="1" applyBorder="1" applyAlignment="1">
      <alignment horizontal="center" vertical="center" shrinkToFit="1"/>
    </xf>
    <xf numFmtId="177" fontId="30" fillId="3" borderId="3" xfId="0" applyNumberFormat="1" applyFont="1" applyFill="1" applyBorder="1" applyAlignment="1">
      <alignment horizontal="center" vertical="center" shrinkToFit="1"/>
    </xf>
    <xf numFmtId="177" fontId="30" fillId="3" borderId="0" xfId="0" applyNumberFormat="1" applyFont="1" applyFill="1" applyBorder="1" applyAlignment="1">
      <alignment horizontal="center" vertical="center" shrinkToFit="1"/>
    </xf>
    <xf numFmtId="177" fontId="30" fillId="0" borderId="0" xfId="0" applyNumberFormat="1" applyFont="1" applyBorder="1" applyAlignment="1">
      <alignment horizontal="right" vertical="center" shrinkToFit="1"/>
    </xf>
    <xf numFmtId="177" fontId="37" fillId="3" borderId="6" xfId="0" applyNumberFormat="1" applyFont="1" applyFill="1" applyBorder="1" applyAlignment="1">
      <alignment horizontal="left" vertical="top" wrapText="1"/>
    </xf>
    <xf numFmtId="177" fontId="37" fillId="3" borderId="4" xfId="0" applyNumberFormat="1" applyFont="1" applyFill="1" applyBorder="1" applyAlignment="1">
      <alignment horizontal="left" vertical="top" wrapText="1"/>
    </xf>
    <xf numFmtId="177" fontId="37" fillId="3" borderId="9" xfId="0" applyNumberFormat="1" applyFont="1" applyFill="1" applyBorder="1" applyAlignment="1">
      <alignment horizontal="left" vertical="top" wrapText="1"/>
    </xf>
    <xf numFmtId="177" fontId="37" fillId="3" borderId="10" xfId="0" applyNumberFormat="1" applyFont="1" applyFill="1" applyBorder="1" applyAlignment="1">
      <alignment horizontal="left" vertical="top" wrapText="1"/>
    </xf>
    <xf numFmtId="177" fontId="30" fillId="3" borderId="4" xfId="0" applyNumberFormat="1" applyFont="1" applyFill="1" applyBorder="1" applyAlignment="1">
      <alignment horizontal="right" vertical="top" wrapText="1"/>
    </xf>
    <xf numFmtId="177" fontId="30" fillId="3" borderId="5" xfId="0" applyNumberFormat="1" applyFont="1" applyFill="1" applyBorder="1" applyAlignment="1">
      <alignment horizontal="right" vertical="top" wrapText="1"/>
    </xf>
    <xf numFmtId="177" fontId="30" fillId="3" borderId="10" xfId="0" applyNumberFormat="1" applyFont="1" applyFill="1" applyBorder="1" applyAlignment="1">
      <alignment horizontal="right" vertical="top" wrapText="1"/>
    </xf>
    <xf numFmtId="177" fontId="30" fillId="3" borderId="11" xfId="0" applyNumberFormat="1" applyFont="1" applyFill="1" applyBorder="1" applyAlignment="1">
      <alignment horizontal="right" vertical="top" wrapText="1"/>
    </xf>
    <xf numFmtId="177" fontId="30" fillId="0" borderId="7" xfId="0" applyNumberFormat="1" applyFont="1" applyBorder="1" applyAlignment="1">
      <alignment horizontal="center" vertical="center"/>
    </xf>
    <xf numFmtId="179" fontId="30" fillId="3" borderId="2" xfId="0" applyNumberFormat="1" applyFont="1" applyFill="1" applyBorder="1" applyAlignment="1">
      <alignment horizontal="center" vertical="center" shrinkToFit="1"/>
    </xf>
    <xf numFmtId="179" fontId="30" fillId="3" borderId="3" xfId="0" applyNumberFormat="1" applyFont="1" applyFill="1" applyBorder="1" applyAlignment="1">
      <alignment horizontal="center" vertical="center" shrinkToFit="1"/>
    </xf>
    <xf numFmtId="177" fontId="30" fillId="3" borderId="2" xfId="0" applyNumberFormat="1" applyFont="1" applyFill="1" applyBorder="1" applyAlignment="1">
      <alignment horizontal="center" vertical="center"/>
    </xf>
    <xf numFmtId="177" fontId="30" fillId="3" borderId="3" xfId="0" applyNumberFormat="1" applyFont="1" applyFill="1" applyBorder="1" applyAlignment="1">
      <alignment horizontal="center" vertical="center"/>
    </xf>
    <xf numFmtId="0" fontId="30" fillId="0" borderId="10" xfId="0" applyFont="1" applyBorder="1" applyAlignment="1">
      <alignment horizontal="right" vertical="center"/>
    </xf>
    <xf numFmtId="0" fontId="35" fillId="0" borderId="0" xfId="0" applyFont="1" applyAlignment="1">
      <alignment horizontal="center" vertical="center" shrinkToFit="1"/>
    </xf>
    <xf numFmtId="177" fontId="30" fillId="0" borderId="24" xfId="0" applyNumberFormat="1" applyFont="1" applyBorder="1" applyAlignment="1">
      <alignment horizontal="center" vertical="center" shrinkToFit="1"/>
    </xf>
    <xf numFmtId="179" fontId="30" fillId="0" borderId="24" xfId="0" applyNumberFormat="1" applyFont="1" applyBorder="1" applyAlignment="1">
      <alignment horizontal="center" vertical="center" shrinkToFit="1"/>
    </xf>
    <xf numFmtId="177" fontId="30" fillId="0" borderId="10" xfId="0" applyNumberFormat="1" applyFont="1" applyBorder="1" applyAlignment="1">
      <alignment horizontal="center" vertical="center"/>
    </xf>
    <xf numFmtId="177" fontId="30" fillId="2" borderId="0" xfId="0" applyNumberFormat="1" applyFont="1" applyFill="1" applyBorder="1" applyAlignment="1">
      <alignment horizontal="center" vertical="center"/>
    </xf>
    <xf numFmtId="177" fontId="30" fillId="2" borderId="0" xfId="0" applyNumberFormat="1" applyFont="1" applyFill="1" applyBorder="1" applyAlignment="1">
      <alignment horizontal="right" vertical="center"/>
    </xf>
    <xf numFmtId="177" fontId="30" fillId="0" borderId="25" xfId="0" applyNumberFormat="1" applyFont="1" applyBorder="1" applyAlignment="1">
      <alignment horizontal="center" vertical="top"/>
    </xf>
    <xf numFmtId="177" fontId="30" fillId="0" borderId="0" xfId="0" applyNumberFormat="1" applyFont="1" applyBorder="1" applyAlignment="1">
      <alignment horizontal="left" vertical="center" wrapText="1"/>
    </xf>
    <xf numFmtId="177" fontId="38" fillId="0" borderId="0" xfId="0" applyNumberFormat="1" applyFont="1" applyBorder="1" applyAlignment="1">
      <alignment horizontal="left" vertical="center" wrapText="1"/>
    </xf>
    <xf numFmtId="179" fontId="30" fillId="0" borderId="0" xfId="0" applyNumberFormat="1" applyFont="1" applyBorder="1" applyAlignment="1">
      <alignment horizontal="center" vertical="center" shrinkToFit="1"/>
    </xf>
    <xf numFmtId="178" fontId="30" fillId="3" borderId="2" xfId="0" applyNumberFormat="1" applyFont="1" applyFill="1" applyBorder="1" applyAlignment="1">
      <alignment horizontal="center" vertical="center" shrinkToFit="1"/>
    </xf>
    <xf numFmtId="178" fontId="30" fillId="3" borderId="3" xfId="0" applyNumberFormat="1" applyFont="1" applyFill="1" applyBorder="1" applyAlignment="1">
      <alignment horizontal="center" vertical="center" shrinkToFit="1"/>
    </xf>
    <xf numFmtId="177" fontId="37" fillId="3" borderId="36" xfId="0" applyNumberFormat="1" applyFont="1" applyFill="1" applyBorder="1" applyAlignment="1">
      <alignment horizontal="left" vertical="top" wrapText="1"/>
    </xf>
    <xf numFmtId="177" fontId="37" fillId="3" borderId="37" xfId="0" applyNumberFormat="1" applyFont="1" applyFill="1" applyBorder="1" applyAlignment="1">
      <alignment horizontal="left" vertical="top" wrapText="1"/>
    </xf>
    <xf numFmtId="177" fontId="30" fillId="3" borderId="36" xfId="0" applyNumberFormat="1" applyFont="1" applyFill="1" applyBorder="1" applyAlignment="1">
      <alignment horizontal="right" vertical="top" wrapText="1"/>
    </xf>
    <xf numFmtId="177" fontId="30" fillId="3" borderId="37" xfId="0" applyNumberFormat="1" applyFont="1" applyFill="1" applyBorder="1" applyAlignment="1">
      <alignment horizontal="right" vertical="top" wrapText="1"/>
    </xf>
    <xf numFmtId="177" fontId="30" fillId="0" borderId="8" xfId="0" applyNumberFormat="1" applyFont="1" applyBorder="1" applyAlignment="1">
      <alignment horizontal="center" vertical="top"/>
    </xf>
    <xf numFmtId="177" fontId="30" fillId="3" borderId="2" xfId="0" applyNumberFormat="1" applyFont="1" applyFill="1" applyBorder="1" applyAlignment="1">
      <alignment horizontal="right" vertical="center" shrinkToFit="1"/>
    </xf>
    <xf numFmtId="177" fontId="30" fillId="3" borderId="3" xfId="0" applyNumberFormat="1" applyFont="1" applyFill="1" applyBorder="1" applyAlignment="1">
      <alignment horizontal="right" vertical="center" shrinkToFit="1"/>
    </xf>
    <xf numFmtId="177" fontId="20" fillId="0" borderId="0" xfId="0" applyNumberFormat="1" applyFont="1" applyBorder="1" applyAlignment="1">
      <alignment horizontal="right" vertical="center" shrinkToFit="1"/>
    </xf>
    <xf numFmtId="177" fontId="30" fillId="3" borderId="1" xfId="0" applyNumberFormat="1" applyFont="1" applyFill="1" applyBorder="1" applyAlignment="1">
      <alignment horizontal="center" vertical="center"/>
    </xf>
    <xf numFmtId="177" fontId="23" fillId="0" borderId="0" xfId="0" applyNumberFormat="1" applyFont="1" applyBorder="1" applyAlignment="1">
      <alignment horizontal="center" vertical="center" shrinkToFit="1"/>
    </xf>
    <xf numFmtId="177" fontId="47" fillId="0" borderId="0" xfId="0" applyNumberFormat="1" applyFont="1" applyBorder="1" applyAlignment="1">
      <alignment horizontal="center" vertical="center" shrinkToFit="1"/>
    </xf>
    <xf numFmtId="177" fontId="47" fillId="0" borderId="0" xfId="0" applyNumberFormat="1" applyFont="1" applyBorder="1" applyAlignment="1">
      <alignment horizontal="center" vertical="center"/>
    </xf>
    <xf numFmtId="177" fontId="47" fillId="2" borderId="0" xfId="0" applyNumberFormat="1" applyFont="1" applyFill="1" applyBorder="1" applyAlignment="1">
      <alignment horizontal="center" vertical="center"/>
    </xf>
    <xf numFmtId="177" fontId="47" fillId="2" borderId="0" xfId="0" applyNumberFormat="1" applyFont="1" applyFill="1" applyBorder="1" applyAlignment="1">
      <alignment horizontal="right" vertical="center"/>
    </xf>
    <xf numFmtId="177" fontId="48" fillId="3" borderId="36" xfId="0" applyNumberFormat="1" applyFont="1" applyFill="1" applyBorder="1" applyAlignment="1">
      <alignment horizontal="left" vertical="top" wrapText="1"/>
    </xf>
    <xf numFmtId="177" fontId="48" fillId="3" borderId="6" xfId="0" applyNumberFormat="1" applyFont="1" applyFill="1" applyBorder="1" applyAlignment="1">
      <alignment horizontal="left" vertical="top" wrapText="1"/>
    </xf>
    <xf numFmtId="177" fontId="48" fillId="3" borderId="37" xfId="0" applyNumberFormat="1" applyFont="1" applyFill="1" applyBorder="1" applyAlignment="1">
      <alignment horizontal="left" vertical="top" wrapText="1"/>
    </xf>
    <xf numFmtId="177" fontId="48" fillId="3" borderId="9" xfId="0" applyNumberFormat="1" applyFont="1" applyFill="1" applyBorder="1" applyAlignment="1">
      <alignment horizontal="left" vertical="top" wrapText="1"/>
    </xf>
    <xf numFmtId="177" fontId="47" fillId="3" borderId="5" xfId="0" applyNumberFormat="1" applyFont="1" applyFill="1" applyBorder="1" applyAlignment="1">
      <alignment horizontal="right" vertical="top" wrapText="1"/>
    </xf>
    <xf numFmtId="177" fontId="47" fillId="3" borderId="36" xfId="0" applyNumberFormat="1" applyFont="1" applyFill="1" applyBorder="1" applyAlignment="1">
      <alignment horizontal="right" vertical="top" wrapText="1"/>
    </xf>
    <xf numFmtId="177" fontId="47" fillId="3" borderId="11" xfId="0" applyNumberFormat="1" applyFont="1" applyFill="1" applyBorder="1" applyAlignment="1">
      <alignment horizontal="right" vertical="top" wrapText="1"/>
    </xf>
    <xf numFmtId="177" fontId="47" fillId="3" borderId="37" xfId="0" applyNumberFormat="1" applyFont="1" applyFill="1" applyBorder="1" applyAlignment="1">
      <alignment horizontal="right" vertical="top" wrapText="1"/>
    </xf>
    <xf numFmtId="177" fontId="47" fillId="3" borderId="2" xfId="0" applyNumberFormat="1" applyFont="1" applyFill="1" applyBorder="1" applyAlignment="1">
      <alignment horizontal="center" vertical="center" shrinkToFit="1"/>
    </xf>
    <xf numFmtId="177" fontId="47" fillId="3" borderId="3" xfId="0" applyNumberFormat="1" applyFont="1" applyFill="1" applyBorder="1" applyAlignment="1">
      <alignment horizontal="center" vertical="center" shrinkToFit="1"/>
    </xf>
    <xf numFmtId="178" fontId="47" fillId="3" borderId="2" xfId="0" applyNumberFormat="1" applyFont="1" applyFill="1" applyBorder="1" applyAlignment="1">
      <alignment horizontal="center" vertical="center" shrinkToFit="1"/>
    </xf>
    <xf numFmtId="178" fontId="47" fillId="3" borderId="3" xfId="0" applyNumberFormat="1" applyFont="1" applyFill="1" applyBorder="1" applyAlignment="1">
      <alignment horizontal="center" vertical="center" shrinkToFit="1"/>
    </xf>
    <xf numFmtId="177" fontId="47" fillId="0" borderId="0" xfId="0" applyNumberFormat="1" applyFont="1" applyBorder="1" applyAlignment="1">
      <alignment horizontal="right" vertical="center"/>
    </xf>
    <xf numFmtId="177" fontId="47" fillId="0" borderId="0" xfId="0" applyNumberFormat="1" applyFont="1" applyBorder="1" applyAlignment="1">
      <alignment horizontal="right" vertical="center" shrinkToFit="1"/>
    </xf>
    <xf numFmtId="178" fontId="47" fillId="0" borderId="0" xfId="0" applyNumberFormat="1" applyFont="1" applyBorder="1" applyAlignment="1">
      <alignment horizontal="center" vertical="center" shrinkToFit="1"/>
    </xf>
    <xf numFmtId="177" fontId="47" fillId="3" borderId="1" xfId="0" applyNumberFormat="1" applyFont="1" applyFill="1" applyBorder="1" applyAlignment="1">
      <alignment horizontal="center" vertical="center"/>
    </xf>
    <xf numFmtId="177" fontId="47" fillId="0" borderId="8" xfId="0" applyNumberFormat="1" applyFont="1" applyBorder="1" applyAlignment="1">
      <alignment horizontal="center" vertical="top"/>
    </xf>
    <xf numFmtId="178" fontId="30" fillId="0" borderId="0" xfId="0" applyNumberFormat="1" applyFont="1" applyBorder="1" applyAlignment="1">
      <alignment horizontal="center" vertical="center" shrinkToFit="1"/>
    </xf>
    <xf numFmtId="177" fontId="30" fillId="0" borderId="1" xfId="0" applyNumberFormat="1" applyFont="1" applyBorder="1" applyAlignment="1">
      <alignment horizontal="center" vertical="center"/>
    </xf>
    <xf numFmtId="177" fontId="30" fillId="0" borderId="2" xfId="0" applyNumberFormat="1" applyFont="1" applyBorder="1" applyAlignment="1">
      <alignment horizontal="center" vertical="center"/>
    </xf>
    <xf numFmtId="177" fontId="33" fillId="3" borderId="7" xfId="0" applyNumberFormat="1" applyFont="1" applyFill="1" applyBorder="1" applyAlignment="1">
      <alignment horizontal="left" vertical="top"/>
    </xf>
    <xf numFmtId="177" fontId="33" fillId="3" borderId="0" xfId="0" applyNumberFormat="1" applyFont="1" applyFill="1" applyBorder="1" applyAlignment="1">
      <alignment horizontal="left" vertical="top"/>
    </xf>
    <xf numFmtId="177" fontId="33" fillId="3" borderId="8" xfId="0" applyNumberFormat="1" applyFont="1" applyFill="1" applyBorder="1" applyAlignment="1">
      <alignment horizontal="left" vertical="top"/>
    </xf>
    <xf numFmtId="177" fontId="33" fillId="3" borderId="9" xfId="0" applyNumberFormat="1" applyFont="1" applyFill="1" applyBorder="1" applyAlignment="1">
      <alignment horizontal="left" vertical="top"/>
    </xf>
    <xf numFmtId="177" fontId="33" fillId="3" borderId="10" xfId="0" applyNumberFormat="1" applyFont="1" applyFill="1" applyBorder="1" applyAlignment="1">
      <alignment horizontal="left" vertical="top"/>
    </xf>
    <xf numFmtId="177" fontId="33" fillId="3" borderId="11" xfId="0" applyNumberFormat="1" applyFont="1" applyFill="1" applyBorder="1" applyAlignment="1">
      <alignment horizontal="left" vertical="top"/>
    </xf>
    <xf numFmtId="177" fontId="28" fillId="0" borderId="0" xfId="0" applyNumberFormat="1" applyFont="1" applyBorder="1" applyAlignment="1">
      <alignment horizontal="left" vertical="top" wrapText="1"/>
    </xf>
    <xf numFmtId="177" fontId="20" fillId="2" borderId="0" xfId="0" applyNumberFormat="1" applyFont="1" applyFill="1" applyBorder="1" applyAlignment="1">
      <alignment horizontal="center" vertical="center"/>
    </xf>
    <xf numFmtId="177" fontId="20" fillId="2" borderId="0" xfId="0" applyNumberFormat="1" applyFont="1" applyFill="1" applyBorder="1" applyAlignment="1">
      <alignment horizontal="right" vertical="center"/>
    </xf>
    <xf numFmtId="177" fontId="20" fillId="0" borderId="0" xfId="0" applyNumberFormat="1" applyFont="1" applyBorder="1" applyAlignment="1">
      <alignment horizontal="center" vertical="center" shrinkToFit="1"/>
    </xf>
    <xf numFmtId="177" fontId="20" fillId="0" borderId="0" xfId="0" applyNumberFormat="1" applyFont="1" applyBorder="1" applyAlignment="1">
      <alignment horizontal="center" vertical="center"/>
    </xf>
    <xf numFmtId="177" fontId="20" fillId="3" borderId="2" xfId="0" applyNumberFormat="1" applyFont="1" applyFill="1" applyBorder="1" applyAlignment="1">
      <alignment horizontal="center" vertical="center" shrinkToFit="1"/>
    </xf>
    <xf numFmtId="177" fontId="20" fillId="3" borderId="3" xfId="0" applyNumberFormat="1" applyFont="1" applyFill="1" applyBorder="1" applyAlignment="1">
      <alignment horizontal="center" vertical="center" shrinkToFit="1"/>
    </xf>
    <xf numFmtId="178" fontId="20" fillId="3" borderId="2" xfId="0" applyNumberFormat="1" applyFont="1" applyFill="1" applyBorder="1" applyAlignment="1">
      <alignment horizontal="center" vertical="center" shrinkToFit="1"/>
    </xf>
    <xf numFmtId="178" fontId="20" fillId="3" borderId="3" xfId="0" applyNumberFormat="1" applyFont="1" applyFill="1" applyBorder="1" applyAlignment="1">
      <alignment horizontal="center" vertical="center" shrinkToFit="1"/>
    </xf>
    <xf numFmtId="177" fontId="28" fillId="7" borderId="0" xfId="0" applyNumberFormat="1" applyFont="1" applyFill="1" applyBorder="1" applyAlignment="1">
      <alignment horizontal="left" vertical="top" wrapText="1"/>
    </xf>
    <xf numFmtId="177" fontId="20" fillId="0" borderId="0" xfId="0" applyNumberFormat="1" applyFont="1" applyBorder="1" applyAlignment="1">
      <alignment horizontal="right" vertical="center"/>
    </xf>
    <xf numFmtId="177" fontId="26" fillId="7" borderId="0" xfId="0" applyNumberFormat="1" applyFont="1" applyFill="1" applyBorder="1" applyAlignment="1">
      <alignment horizontal="left" vertical="center" wrapText="1"/>
    </xf>
    <xf numFmtId="177" fontId="20" fillId="7" borderId="0" xfId="0" applyNumberFormat="1" applyFont="1" applyFill="1" applyBorder="1" applyAlignment="1">
      <alignment horizontal="center" vertical="center" shrinkToFit="1"/>
    </xf>
    <xf numFmtId="177" fontId="20" fillId="7" borderId="0" xfId="0" applyNumberFormat="1" applyFont="1" applyFill="1" applyBorder="1" applyAlignment="1">
      <alignment horizontal="right" vertical="center"/>
    </xf>
    <xf numFmtId="0" fontId="22" fillId="0" borderId="0" xfId="0" applyFont="1" applyAlignment="1">
      <alignment horizontal="center" vertical="center" shrinkToFit="1"/>
    </xf>
    <xf numFmtId="177" fontId="25" fillId="3" borderId="36" xfId="0" applyNumberFormat="1" applyFont="1" applyFill="1" applyBorder="1" applyAlignment="1">
      <alignment horizontal="left" vertical="top" wrapText="1"/>
    </xf>
    <xf numFmtId="177" fontId="25" fillId="3" borderId="6" xfId="0" applyNumberFormat="1" applyFont="1" applyFill="1" applyBorder="1" applyAlignment="1">
      <alignment horizontal="left" vertical="top" wrapText="1"/>
    </xf>
    <xf numFmtId="177" fontId="25" fillId="3" borderId="37" xfId="0" applyNumberFormat="1" applyFont="1" applyFill="1" applyBorder="1" applyAlignment="1">
      <alignment horizontal="left" vertical="top" wrapText="1"/>
    </xf>
    <xf numFmtId="177" fontId="25" fillId="3" borderId="9" xfId="0" applyNumberFormat="1" applyFont="1" applyFill="1" applyBorder="1" applyAlignment="1">
      <alignment horizontal="left" vertical="top" wrapText="1"/>
    </xf>
    <xf numFmtId="177" fontId="24" fillId="3" borderId="7" xfId="0" applyNumberFormat="1" applyFont="1" applyFill="1" applyBorder="1" applyAlignment="1">
      <alignment horizontal="left" vertical="top"/>
    </xf>
    <xf numFmtId="177" fontId="24" fillId="3" borderId="0" xfId="0" applyNumberFormat="1" applyFont="1" applyFill="1" applyBorder="1" applyAlignment="1">
      <alignment horizontal="left" vertical="top"/>
    </xf>
    <xf numFmtId="177" fontId="24" fillId="3" borderId="8" xfId="0" applyNumberFormat="1" applyFont="1" applyFill="1" applyBorder="1" applyAlignment="1">
      <alignment horizontal="left" vertical="top"/>
    </xf>
    <xf numFmtId="177" fontId="24" fillId="3" borderId="9" xfId="0" applyNumberFormat="1" applyFont="1" applyFill="1" applyBorder="1" applyAlignment="1">
      <alignment horizontal="left" vertical="top"/>
    </xf>
    <xf numFmtId="177" fontId="24" fillId="3" borderId="10" xfId="0" applyNumberFormat="1" applyFont="1" applyFill="1" applyBorder="1" applyAlignment="1">
      <alignment horizontal="left" vertical="top"/>
    </xf>
    <xf numFmtId="177" fontId="24" fillId="3" borderId="11" xfId="0" applyNumberFormat="1" applyFont="1" applyFill="1" applyBorder="1" applyAlignment="1">
      <alignment horizontal="left" vertical="top"/>
    </xf>
    <xf numFmtId="177" fontId="26" fillId="0" borderId="7" xfId="0" applyNumberFormat="1" applyFont="1" applyBorder="1" applyAlignment="1">
      <alignment horizontal="left" vertical="top" wrapText="1"/>
    </xf>
    <xf numFmtId="177" fontId="26" fillId="0" borderId="0" xfId="0" applyNumberFormat="1" applyFont="1" applyBorder="1" applyAlignment="1">
      <alignment horizontal="left" vertical="top" wrapText="1"/>
    </xf>
    <xf numFmtId="177" fontId="26" fillId="0" borderId="8" xfId="0" applyNumberFormat="1" applyFont="1" applyBorder="1" applyAlignment="1">
      <alignment horizontal="left" vertical="top" wrapText="1"/>
    </xf>
    <xf numFmtId="177" fontId="20" fillId="0" borderId="8" xfId="0" applyNumberFormat="1" applyFont="1" applyBorder="1" applyAlignment="1">
      <alignment horizontal="center" vertical="top"/>
    </xf>
    <xf numFmtId="177" fontId="20" fillId="3" borderId="5" xfId="0" applyNumberFormat="1" applyFont="1" applyFill="1" applyBorder="1" applyAlignment="1">
      <alignment horizontal="right" vertical="top" wrapText="1"/>
    </xf>
    <xf numFmtId="177" fontId="20" fillId="3" borderId="36" xfId="0" applyNumberFormat="1" applyFont="1" applyFill="1" applyBorder="1" applyAlignment="1">
      <alignment horizontal="right" vertical="top" wrapText="1"/>
    </xf>
    <xf numFmtId="177" fontId="20" fillId="3" borderId="11" xfId="0" applyNumberFormat="1" applyFont="1" applyFill="1" applyBorder="1" applyAlignment="1">
      <alignment horizontal="right" vertical="top" wrapText="1"/>
    </xf>
    <xf numFmtId="177" fontId="20" fillId="3" borderId="37" xfId="0" applyNumberFormat="1" applyFont="1" applyFill="1" applyBorder="1" applyAlignment="1">
      <alignment horizontal="right" vertical="top" wrapText="1"/>
    </xf>
    <xf numFmtId="0" fontId="20" fillId="0" borderId="10" xfId="0" applyFont="1" applyBorder="1" applyAlignment="1">
      <alignment horizontal="right" vertical="center"/>
    </xf>
    <xf numFmtId="178" fontId="20" fillId="0" borderId="0" xfId="0" applyNumberFormat="1" applyFont="1" applyBorder="1" applyAlignment="1">
      <alignment horizontal="center" vertical="center" shrinkToFit="1"/>
    </xf>
    <xf numFmtId="177" fontId="20" fillId="0" borderId="7" xfId="0" applyNumberFormat="1" applyFont="1" applyBorder="1" applyAlignment="1">
      <alignment horizontal="center" vertical="center"/>
    </xf>
    <xf numFmtId="177" fontId="20" fillId="3" borderId="1" xfId="0" applyNumberFormat="1" applyFont="1" applyFill="1" applyBorder="1" applyAlignment="1">
      <alignment horizontal="center" vertical="center"/>
    </xf>
    <xf numFmtId="0" fontId="30" fillId="0" borderId="0" xfId="0" applyFont="1" applyAlignment="1">
      <alignment horizontal="left" vertical="center" wrapText="1"/>
    </xf>
    <xf numFmtId="177" fontId="43" fillId="0" borderId="0" xfId="0" applyNumberFormat="1" applyFont="1" applyFill="1" applyBorder="1" applyAlignment="1">
      <alignment horizontal="center" vertical="center" shrinkToFit="1"/>
    </xf>
    <xf numFmtId="176" fontId="43" fillId="0" borderId="0" xfId="0" applyNumberFormat="1" applyFont="1" applyFill="1" applyBorder="1" applyAlignment="1">
      <alignment horizontal="center" vertical="center" shrinkToFit="1"/>
    </xf>
    <xf numFmtId="177" fontId="43" fillId="0" borderId="0" xfId="0" applyNumberFormat="1" applyFont="1" applyFill="1" applyBorder="1" applyAlignment="1">
      <alignment horizontal="right" vertical="center"/>
    </xf>
    <xf numFmtId="177" fontId="43" fillId="0" borderId="0" xfId="0" applyNumberFormat="1" applyFont="1" applyFill="1" applyBorder="1" applyAlignment="1">
      <alignment horizontal="left" vertical="top" wrapText="1"/>
    </xf>
    <xf numFmtId="177" fontId="20" fillId="3" borderId="1" xfId="0" applyNumberFormat="1" applyFont="1" applyFill="1" applyBorder="1" applyAlignment="1">
      <alignment horizontal="center" vertical="center" shrinkToFit="1"/>
    </xf>
    <xf numFmtId="177" fontId="30" fillId="3" borderId="2" xfId="0" applyNumberFormat="1" applyFont="1" applyFill="1" applyBorder="1" applyAlignment="1">
      <alignment horizontal="left" vertical="center"/>
    </xf>
    <xf numFmtId="177" fontId="30" fillId="3" borderId="24" xfId="0" applyNumberFormat="1" applyFont="1" applyFill="1" applyBorder="1" applyAlignment="1">
      <alignment horizontal="left" vertical="center"/>
    </xf>
    <xf numFmtId="177" fontId="30" fillId="3" borderId="3" xfId="0" applyNumberFormat="1" applyFont="1" applyFill="1" applyBorder="1" applyAlignment="1">
      <alignment horizontal="left" vertical="center"/>
    </xf>
    <xf numFmtId="177" fontId="20" fillId="3" borderId="64" xfId="0" applyNumberFormat="1" applyFont="1" applyFill="1" applyBorder="1" applyAlignment="1">
      <alignment horizontal="center" vertical="center"/>
    </xf>
    <xf numFmtId="177" fontId="20" fillId="3" borderId="24" xfId="0" applyNumberFormat="1" applyFont="1" applyFill="1" applyBorder="1" applyAlignment="1">
      <alignment horizontal="center" vertical="center"/>
    </xf>
    <xf numFmtId="179" fontId="20" fillId="3" borderId="2" xfId="0" applyNumberFormat="1" applyFont="1" applyFill="1" applyBorder="1" applyAlignment="1">
      <alignment horizontal="center" vertical="center" shrinkToFit="1"/>
    </xf>
    <xf numFmtId="179" fontId="20" fillId="3" borderId="3" xfId="0" applyNumberFormat="1" applyFont="1" applyFill="1" applyBorder="1" applyAlignment="1">
      <alignment horizontal="center" vertical="center" shrinkToFit="1"/>
    </xf>
    <xf numFmtId="177" fontId="20" fillId="0" borderId="0" xfId="0" applyNumberFormat="1" applyFont="1" applyBorder="1" applyAlignment="1">
      <alignment horizontal="left" vertical="center"/>
    </xf>
    <xf numFmtId="177" fontId="20" fillId="3" borderId="3" xfId="0" applyNumberFormat="1" applyFont="1" applyFill="1" applyBorder="1" applyAlignment="1">
      <alignment horizontal="right" vertical="top" wrapText="1"/>
    </xf>
    <xf numFmtId="177" fontId="20" fillId="0" borderId="0" xfId="0" applyNumberFormat="1" applyFont="1" applyBorder="1" applyAlignment="1">
      <alignment horizontal="center" vertical="center" wrapText="1"/>
    </xf>
    <xf numFmtId="0" fontId="21" fillId="0" borderId="0" xfId="0" applyFont="1" applyAlignment="1">
      <alignment horizontal="center" vertical="center"/>
    </xf>
    <xf numFmtId="177" fontId="20" fillId="3" borderId="2" xfId="0" applyNumberFormat="1" applyFont="1" applyFill="1" applyBorder="1" applyAlignment="1">
      <alignment horizontal="center" vertical="center"/>
    </xf>
    <xf numFmtId="177" fontId="20" fillId="3" borderId="3" xfId="0" applyNumberFormat="1" applyFont="1" applyFill="1" applyBorder="1" applyAlignment="1">
      <alignment horizontal="center" vertical="center"/>
    </xf>
    <xf numFmtId="177" fontId="20" fillId="0" borderId="2" xfId="0" applyNumberFormat="1" applyFont="1" applyBorder="1" applyAlignment="1">
      <alignment horizontal="center" vertical="center"/>
    </xf>
    <xf numFmtId="177" fontId="20" fillId="0" borderId="3" xfId="0" applyNumberFormat="1" applyFont="1" applyBorder="1" applyAlignment="1">
      <alignment horizontal="center" vertical="center"/>
    </xf>
    <xf numFmtId="177" fontId="20" fillId="0" borderId="63" xfId="0" applyNumberFormat="1" applyFont="1" applyBorder="1" applyAlignment="1">
      <alignment horizontal="center" vertical="center"/>
    </xf>
    <xf numFmtId="177" fontId="24" fillId="0" borderId="6" xfId="0" applyNumberFormat="1" applyFont="1" applyBorder="1" applyAlignment="1">
      <alignment horizontal="center" vertical="center"/>
    </xf>
    <xf numFmtId="177" fontId="24" fillId="0" borderId="4" xfId="0" applyNumberFormat="1" applyFont="1" applyBorder="1" applyAlignment="1">
      <alignment horizontal="center" vertical="center"/>
    </xf>
    <xf numFmtId="177" fontId="20" fillId="0" borderId="0" xfId="0" applyNumberFormat="1" applyFont="1" applyFill="1" applyBorder="1" applyAlignment="1">
      <alignment horizontal="right" vertical="center"/>
    </xf>
    <xf numFmtId="177" fontId="30" fillId="3" borderId="24" xfId="0" applyNumberFormat="1" applyFont="1" applyFill="1" applyBorder="1" applyAlignment="1">
      <alignment horizontal="right" vertical="center" shrinkToFit="1"/>
    </xf>
    <xf numFmtId="177" fontId="20" fillId="0" borderId="7" xfId="0" applyNumberFormat="1" applyFont="1" applyBorder="1" applyAlignment="1">
      <alignment horizontal="center" vertical="center" wrapText="1"/>
    </xf>
    <xf numFmtId="177" fontId="25" fillId="3" borderId="36" xfId="0" applyNumberFormat="1" applyFont="1" applyFill="1" applyBorder="1" applyAlignment="1">
      <alignment horizontal="center" vertical="top" wrapText="1"/>
    </xf>
    <xf numFmtId="177" fontId="25" fillId="3" borderId="6" xfId="0" applyNumberFormat="1" applyFont="1" applyFill="1" applyBorder="1" applyAlignment="1">
      <alignment horizontal="center" vertical="top" wrapText="1"/>
    </xf>
    <xf numFmtId="177" fontId="25" fillId="3" borderId="37" xfId="0" applyNumberFormat="1" applyFont="1" applyFill="1" applyBorder="1" applyAlignment="1">
      <alignment horizontal="center" vertical="top" wrapText="1"/>
    </xf>
    <xf numFmtId="177" fontId="25" fillId="3" borderId="9" xfId="0" applyNumberFormat="1" applyFont="1" applyFill="1" applyBorder="1" applyAlignment="1">
      <alignment horizontal="center" vertical="top" wrapText="1"/>
    </xf>
    <xf numFmtId="177" fontId="25" fillId="3" borderId="1" xfId="0" applyNumberFormat="1" applyFont="1" applyFill="1" applyBorder="1" applyAlignment="1">
      <alignment horizontal="center" vertical="top" wrapText="1"/>
    </xf>
    <xf numFmtId="177" fontId="25" fillId="3" borderId="2" xfId="0" applyNumberFormat="1" applyFont="1" applyFill="1" applyBorder="1" applyAlignment="1">
      <alignment horizontal="center" vertical="top" wrapText="1"/>
    </xf>
    <xf numFmtId="177" fontId="20" fillId="3" borderId="2" xfId="0" applyNumberFormat="1" applyFont="1" applyFill="1" applyBorder="1" applyAlignment="1">
      <alignment vertical="center"/>
    </xf>
    <xf numFmtId="177" fontId="20" fillId="3" borderId="3" xfId="0" applyNumberFormat="1" applyFont="1" applyFill="1" applyBorder="1" applyAlignment="1">
      <alignment vertical="center"/>
    </xf>
    <xf numFmtId="177" fontId="20" fillId="3" borderId="2" xfId="0" applyNumberFormat="1" applyFont="1" applyFill="1" applyBorder="1" applyAlignment="1">
      <alignment horizontal="right" vertical="center"/>
    </xf>
    <xf numFmtId="177" fontId="20" fillId="3" borderId="3" xfId="0" applyNumberFormat="1" applyFont="1" applyFill="1" applyBorder="1" applyAlignment="1">
      <alignment horizontal="right" vertical="center"/>
    </xf>
    <xf numFmtId="177" fontId="20" fillId="3" borderId="24" xfId="0" applyNumberFormat="1" applyFont="1" applyFill="1" applyBorder="1" applyAlignment="1">
      <alignment horizontal="center" vertical="center" shrinkToFit="1"/>
    </xf>
    <xf numFmtId="177" fontId="20" fillId="0" borderId="4" xfId="0" applyNumberFormat="1" applyFont="1" applyBorder="1" applyAlignment="1">
      <alignment horizontal="center" vertical="center"/>
    </xf>
    <xf numFmtId="177" fontId="20" fillId="0" borderId="0" xfId="0" applyNumberFormat="1" applyFont="1" applyFill="1" applyBorder="1" applyAlignment="1">
      <alignment horizontal="center" vertical="center"/>
    </xf>
    <xf numFmtId="177" fontId="33" fillId="3" borderId="7" xfId="0" applyNumberFormat="1" applyFont="1" applyFill="1" applyBorder="1" applyAlignment="1">
      <alignment horizontal="left" vertical="top" wrapText="1"/>
    </xf>
    <xf numFmtId="0" fontId="32" fillId="0" borderId="0" xfId="0" applyFont="1" applyAlignment="1">
      <alignment horizontal="center" vertical="center"/>
    </xf>
    <xf numFmtId="177" fontId="30" fillId="0" borderId="3" xfId="0" applyNumberFormat="1" applyFont="1" applyBorder="1" applyAlignment="1">
      <alignment horizontal="center" vertical="center"/>
    </xf>
    <xf numFmtId="177" fontId="30" fillId="3" borderId="24" xfId="0" applyNumberFormat="1" applyFont="1" applyFill="1" applyBorder="1" applyAlignment="1">
      <alignment horizontal="center" vertical="center"/>
    </xf>
    <xf numFmtId="177" fontId="33" fillId="0" borderId="6" xfId="0" applyNumberFormat="1" applyFont="1" applyBorder="1" applyAlignment="1">
      <alignment horizontal="center" vertical="center"/>
    </xf>
    <xf numFmtId="177" fontId="33" fillId="0" borderId="4" xfId="0" applyNumberFormat="1" applyFont="1" applyBorder="1" applyAlignment="1">
      <alignment horizontal="center" vertical="center"/>
    </xf>
    <xf numFmtId="177" fontId="30" fillId="0" borderId="0" xfId="0" applyNumberFormat="1" applyFont="1" applyBorder="1" applyAlignment="1">
      <alignment horizontal="center" vertical="center" wrapText="1"/>
    </xf>
    <xf numFmtId="177" fontId="37" fillId="3" borderId="6" xfId="0" applyNumberFormat="1" applyFont="1" applyFill="1" applyBorder="1" applyAlignment="1">
      <alignment horizontal="center" vertical="top" wrapText="1"/>
    </xf>
    <xf numFmtId="177" fontId="37" fillId="3" borderId="4" xfId="0" applyNumberFormat="1" applyFont="1" applyFill="1" applyBorder="1" applyAlignment="1">
      <alignment horizontal="center" vertical="top" wrapText="1"/>
    </xf>
    <xf numFmtId="177" fontId="37" fillId="3" borderId="9" xfId="0" applyNumberFormat="1" applyFont="1" applyFill="1" applyBorder="1" applyAlignment="1">
      <alignment horizontal="center" vertical="top" wrapText="1"/>
    </xf>
    <xf numFmtId="177" fontId="37" fillId="3" borderId="10" xfId="0" applyNumberFormat="1" applyFont="1" applyFill="1" applyBorder="1" applyAlignment="1">
      <alignment horizontal="center" vertical="top" wrapText="1"/>
    </xf>
    <xf numFmtId="177" fontId="20" fillId="0" borderId="8" xfId="0" applyNumberFormat="1" applyFont="1" applyBorder="1" applyAlignment="1">
      <alignment horizontal="center" vertical="center"/>
    </xf>
    <xf numFmtId="177" fontId="30" fillId="3" borderId="2" xfId="0" applyNumberFormat="1" applyFont="1" applyFill="1" applyBorder="1" applyAlignment="1">
      <alignment horizontal="right" vertical="center"/>
    </xf>
    <xf numFmtId="177" fontId="30" fillId="3" borderId="3" xfId="0" applyNumberFormat="1" applyFont="1" applyFill="1" applyBorder="1" applyAlignment="1">
      <alignment horizontal="right" vertical="center"/>
    </xf>
    <xf numFmtId="177" fontId="30" fillId="3" borderId="2" xfId="0" applyNumberFormat="1" applyFont="1" applyFill="1" applyBorder="1" applyAlignment="1">
      <alignment vertical="center"/>
    </xf>
    <xf numFmtId="177" fontId="30" fillId="3" borderId="3" xfId="0" applyNumberFormat="1" applyFont="1" applyFill="1" applyBorder="1" applyAlignment="1">
      <alignment vertical="center"/>
    </xf>
    <xf numFmtId="177" fontId="30" fillId="0" borderId="0" xfId="0" applyNumberFormat="1" applyFont="1" applyBorder="1" applyAlignment="1">
      <alignment horizontal="left" vertical="center"/>
    </xf>
    <xf numFmtId="177" fontId="30" fillId="0" borderId="0" xfId="0" applyNumberFormat="1" applyFont="1" applyFill="1" applyBorder="1" applyAlignment="1">
      <alignment horizontal="center" vertical="center"/>
    </xf>
    <xf numFmtId="177" fontId="30" fillId="0" borderId="0" xfId="0" applyNumberFormat="1" applyFont="1" applyFill="1" applyBorder="1" applyAlignment="1">
      <alignment horizontal="right" vertical="center"/>
    </xf>
    <xf numFmtId="177" fontId="30" fillId="3" borderId="24" xfId="0" applyNumberFormat="1" applyFont="1" applyFill="1" applyBorder="1" applyAlignment="1">
      <alignment horizontal="center" vertical="center" shrinkToFit="1"/>
    </xf>
    <xf numFmtId="177" fontId="30" fillId="3" borderId="7" xfId="0" applyNumberFormat="1" applyFont="1" applyFill="1" applyBorder="1" applyAlignment="1">
      <alignment horizontal="center" vertical="center" shrinkToFit="1"/>
    </xf>
    <xf numFmtId="177" fontId="30" fillId="3" borderId="8" xfId="0" applyNumberFormat="1" applyFont="1" applyFill="1" applyBorder="1" applyAlignment="1">
      <alignment horizontal="center" vertical="center" shrinkToFit="1"/>
    </xf>
    <xf numFmtId="181" fontId="30" fillId="3" borderId="1" xfId="0" applyNumberFormat="1" applyFont="1" applyFill="1" applyBorder="1" applyAlignment="1">
      <alignment vertical="center" shrinkToFit="1"/>
    </xf>
    <xf numFmtId="181" fontId="30" fillId="3" borderId="1" xfId="0" applyNumberFormat="1" applyFont="1" applyFill="1" applyBorder="1" applyAlignment="1">
      <alignment horizontal="left" vertical="center" shrinkToFit="1"/>
    </xf>
  </cellXfs>
  <cellStyles count="9">
    <cellStyle name="桁区切り 2" xfId="1"/>
    <cellStyle name="標準" xfId="0" builtinId="0"/>
    <cellStyle name="標準 2" xfId="2"/>
    <cellStyle name="標準 2 2" xfId="3"/>
    <cellStyle name="標準 2 3" xfId="4"/>
    <cellStyle name="標準 2 4" xfId="5"/>
    <cellStyle name="標準 2_年間スケジュールとりまとめ表（郡上）" xfId="6"/>
    <cellStyle name="標準 3" xfId="7"/>
    <cellStyle name="標準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335280</xdr:colOff>
      <xdr:row>0</xdr:row>
      <xdr:rowOff>76200</xdr:rowOff>
    </xdr:from>
    <xdr:to>
      <xdr:col>11</xdr:col>
      <xdr:colOff>411480</xdr:colOff>
      <xdr:row>1</xdr:row>
      <xdr:rowOff>15240</xdr:rowOff>
    </xdr:to>
    <xdr:sp macro="" textlink="">
      <xdr:nvSpPr>
        <xdr:cNvPr id="2" name="四角形吹き出し 1"/>
        <xdr:cNvSpPr/>
      </xdr:nvSpPr>
      <xdr:spPr>
        <a:xfrm>
          <a:off x="5425440" y="76200"/>
          <a:ext cx="2910840" cy="236220"/>
        </a:xfrm>
        <a:prstGeom prst="wedgeRectCallout">
          <a:avLst>
            <a:gd name="adj1" fmla="val -53354"/>
            <a:gd name="adj2" fmla="val 104087"/>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事業数と実施時期（○月）を手入力で記入してください。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120965</xdr:colOff>
      <xdr:row>7</xdr:row>
      <xdr:rowOff>562769</xdr:rowOff>
    </xdr:from>
    <xdr:to>
      <xdr:col>36</xdr:col>
      <xdr:colOff>208928</xdr:colOff>
      <xdr:row>9</xdr:row>
      <xdr:rowOff>634</xdr:rowOff>
    </xdr:to>
    <xdr:sp macro="" textlink="">
      <xdr:nvSpPr>
        <xdr:cNvPr id="2" name="四角形吹き出し 1"/>
        <xdr:cNvSpPr/>
      </xdr:nvSpPr>
      <xdr:spPr>
        <a:xfrm>
          <a:off x="2732085" y="2594769"/>
          <a:ext cx="4357690" cy="224630"/>
        </a:xfrm>
        <a:prstGeom prst="wedgeRectCallout">
          <a:avLst>
            <a:gd name="adj1" fmla="val -5293"/>
            <a:gd name="adj2" fmla="val 214335"/>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７個のメニューから１つ選択</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レを入力</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し、１事業ごとに様式２～８を作成してください</a:t>
          </a:r>
        </a:p>
      </xdr:txBody>
    </xdr:sp>
    <xdr:clientData/>
  </xdr:twoCellAnchor>
  <xdr:twoCellAnchor>
    <xdr:from>
      <xdr:col>1</xdr:col>
      <xdr:colOff>9524</xdr:colOff>
      <xdr:row>12</xdr:row>
      <xdr:rowOff>49529</xdr:rowOff>
    </xdr:from>
    <xdr:to>
      <xdr:col>16</xdr:col>
      <xdr:colOff>0</xdr:colOff>
      <xdr:row>13</xdr:row>
      <xdr:rowOff>190614</xdr:rowOff>
    </xdr:to>
    <xdr:sp macro="" textlink="">
      <xdr:nvSpPr>
        <xdr:cNvPr id="3" name="四角形吹き出し 2"/>
        <xdr:cNvSpPr/>
      </xdr:nvSpPr>
      <xdr:spPr>
        <a:xfrm>
          <a:off x="257174" y="3448049"/>
          <a:ext cx="3495676" cy="257175"/>
        </a:xfrm>
        <a:prstGeom prst="wedgeRectCallout">
          <a:avLst>
            <a:gd name="adj1" fmla="val -34900"/>
            <a:gd name="adj2" fmla="val 75674"/>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事業を通して子ども達に学んで欲しいことを記入してください</a:t>
          </a:r>
        </a:p>
      </xdr:txBody>
    </xdr:sp>
    <xdr:clientData/>
  </xdr:twoCellAnchor>
  <xdr:twoCellAnchor>
    <xdr:from>
      <xdr:col>18</xdr:col>
      <xdr:colOff>68580</xdr:colOff>
      <xdr:row>13</xdr:row>
      <xdr:rowOff>619126</xdr:rowOff>
    </xdr:from>
    <xdr:to>
      <xdr:col>34</xdr:col>
      <xdr:colOff>110518</xdr:colOff>
      <xdr:row>15</xdr:row>
      <xdr:rowOff>1</xdr:rowOff>
    </xdr:to>
    <xdr:sp macro="" textlink="">
      <xdr:nvSpPr>
        <xdr:cNvPr id="4" name="四角形吹き出し 3"/>
        <xdr:cNvSpPr/>
      </xdr:nvSpPr>
      <xdr:spPr>
        <a:xfrm>
          <a:off x="4257675" y="4133851"/>
          <a:ext cx="2295525" cy="190500"/>
        </a:xfrm>
        <a:prstGeom prst="wedgeRectCallout">
          <a:avLst>
            <a:gd name="adj1" fmla="val -37867"/>
            <a:gd name="adj2" fmla="val 252963"/>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該当する授業を選択</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レを入力</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topLeftCell="C1" zoomScaleNormal="100" zoomScaleSheetLayoutView="100" workbookViewId="0">
      <selection activeCell="G4" sqref="G4"/>
    </sheetView>
  </sheetViews>
  <sheetFormatPr defaultRowHeight="13.2" x14ac:dyDescent="0.2"/>
  <cols>
    <col min="1" max="1" width="8.88671875" customWidth="1"/>
    <col min="2" max="2" width="4.109375" customWidth="1"/>
    <col min="4" max="4" width="10.6640625" customWidth="1"/>
    <col min="5" max="5" width="29.33203125" style="431" bestFit="1" customWidth="1"/>
    <col min="6" max="6" width="7.44140625" bestFit="1" customWidth="1"/>
    <col min="7" max="7" width="9" bestFit="1" customWidth="1"/>
    <col min="8" max="8" width="9" customWidth="1"/>
    <col min="9" max="14" width="10.77734375" style="291" customWidth="1"/>
    <col min="15" max="15" width="9.109375" style="291" bestFit="1" customWidth="1"/>
    <col min="16" max="16" width="9" style="291" customWidth="1"/>
  </cols>
  <sheetData>
    <row r="1" spans="1:16" ht="23.4" x14ac:dyDescent="0.2">
      <c r="E1" s="426"/>
    </row>
    <row r="2" spans="1:16" x14ac:dyDescent="0.2">
      <c r="I2" s="550"/>
      <c r="J2" s="550"/>
      <c r="K2" s="550"/>
      <c r="L2" s="550"/>
      <c r="M2" s="550"/>
      <c r="N2" s="551"/>
      <c r="O2" s="550"/>
    </row>
    <row r="3" spans="1:16" ht="16.5" customHeight="1" x14ac:dyDescent="0.2">
      <c r="C3" s="129" t="s">
        <v>161</v>
      </c>
      <c r="D3" s="6" t="s">
        <v>473</v>
      </c>
      <c r="E3" s="427" t="s">
        <v>472</v>
      </c>
      <c r="F3" s="6" t="s">
        <v>185</v>
      </c>
      <c r="G3" s="6" t="s">
        <v>285</v>
      </c>
      <c r="H3" s="6" t="s">
        <v>621</v>
      </c>
      <c r="I3" s="129" t="s">
        <v>186</v>
      </c>
      <c r="J3" s="129" t="s">
        <v>189</v>
      </c>
      <c r="K3" s="129" t="s">
        <v>457</v>
      </c>
      <c r="L3" s="129" t="s">
        <v>537</v>
      </c>
      <c r="M3" s="129" t="s">
        <v>456</v>
      </c>
      <c r="N3" s="129" t="s">
        <v>469</v>
      </c>
      <c r="O3" s="15"/>
      <c r="P3" s="132" t="s">
        <v>470</v>
      </c>
    </row>
    <row r="4" spans="1:16" ht="16.5" customHeight="1" x14ac:dyDescent="0.2">
      <c r="A4">
        <f>C4</f>
        <v>0</v>
      </c>
      <c r="B4">
        <v>1</v>
      </c>
      <c r="C4" s="621">
        <f>'様式１（申込書） '!E4</f>
        <v>0</v>
      </c>
      <c r="D4" s="260" t="s">
        <v>162</v>
      </c>
      <c r="E4" s="428" t="s">
        <v>163</v>
      </c>
      <c r="F4" s="478"/>
      <c r="G4" s="907"/>
      <c r="H4" s="583"/>
      <c r="I4" s="586">
        <f>'集計表１（チェック用）'!K6+'集計表１（チェック用）'!M6</f>
        <v>0</v>
      </c>
      <c r="J4" s="586">
        <f>'集計表１（チェック用）'!N6+'集計表１（チェック用）'!O6</f>
        <v>0</v>
      </c>
      <c r="K4" s="586">
        <f ca="1">'集計表１（チェック用）'!U6+'集計表１（チェック用）'!W6+'集計表１（チェック用）'!Y6+'集計表１（チェック用）'!AA6</f>
        <v>0</v>
      </c>
      <c r="L4" s="586"/>
      <c r="M4" s="586"/>
      <c r="N4" s="586">
        <f ca="1">SUM(I4:K4)</f>
        <v>0</v>
      </c>
      <c r="O4" s="15">
        <f ca="1">'集計表１（チェック用）'!BZ6</f>
        <v>0</v>
      </c>
      <c r="P4" s="292" t="str">
        <f ca="1">IF(N4=O4,"OK","再確認")</f>
        <v>OK</v>
      </c>
    </row>
    <row r="5" spans="1:16" ht="16.5" customHeight="1" x14ac:dyDescent="0.2">
      <c r="A5">
        <f>A4</f>
        <v>0</v>
      </c>
      <c r="B5">
        <v>2</v>
      </c>
      <c r="C5" s="621"/>
      <c r="D5" s="259"/>
      <c r="E5" s="428" t="s">
        <v>164</v>
      </c>
      <c r="F5" s="302"/>
      <c r="G5" s="907"/>
      <c r="H5" s="584"/>
      <c r="I5" s="586">
        <f>'集計表１（チェック用）'!K7+'集計表１（チェック用）'!M7</f>
        <v>0</v>
      </c>
      <c r="J5" s="586">
        <f>'集計表１（チェック用）'!N7+'集計表１（チェック用）'!O7</f>
        <v>0</v>
      </c>
      <c r="K5" s="586">
        <f ca="1">'集計表１（チェック用）'!U7+'集計表１（チェック用）'!W7+'集計表１（チェック用）'!Y7+'集計表１（チェック用）'!AC7</f>
        <v>0</v>
      </c>
      <c r="L5" s="586"/>
      <c r="M5" s="586"/>
      <c r="N5" s="586">
        <f t="shared" ref="N5:N26" ca="1" si="0">SUM(I5:K5)</f>
        <v>0</v>
      </c>
      <c r="O5" s="15">
        <f ca="1">'集計表１（チェック用）'!BZ7</f>
        <v>0</v>
      </c>
      <c r="P5" s="292" t="str">
        <f t="shared" ref="P5:P27" ca="1" si="1">IF(N5=O5,"OK","再確認")</f>
        <v>OK</v>
      </c>
    </row>
    <row r="6" spans="1:16" ht="16.5" customHeight="1" x14ac:dyDescent="0.2">
      <c r="A6">
        <f t="shared" ref="A6:A28" si="2">A5</f>
        <v>0</v>
      </c>
      <c r="B6">
        <v>3</v>
      </c>
      <c r="C6" s="621"/>
      <c r="D6" s="259"/>
      <c r="E6" s="428" t="s">
        <v>165</v>
      </c>
      <c r="F6" s="302"/>
      <c r="G6" s="907"/>
      <c r="H6" s="584"/>
      <c r="I6" s="586">
        <f>'集計表１（チェック用）'!K8+'集計表１（チェック用）'!M8</f>
        <v>0</v>
      </c>
      <c r="J6" s="586">
        <f>'集計表１（チェック用）'!N8+'集計表１（チェック用）'!O8</f>
        <v>0</v>
      </c>
      <c r="K6" s="586">
        <f ca="1">'集計表１（チェック用）'!U8+'集計表１（チェック用）'!W8+'集計表１（チェック用）'!Y8</f>
        <v>0</v>
      </c>
      <c r="L6" s="586"/>
      <c r="M6" s="586"/>
      <c r="N6" s="586">
        <f t="shared" ca="1" si="0"/>
        <v>0</v>
      </c>
      <c r="O6" s="15">
        <f ca="1">'集計表１（チェック用）'!BZ8</f>
        <v>0</v>
      </c>
      <c r="P6" s="292" t="str">
        <f t="shared" ca="1" si="1"/>
        <v>OK</v>
      </c>
    </row>
    <row r="7" spans="1:16" ht="16.5" customHeight="1" x14ac:dyDescent="0.2">
      <c r="A7">
        <f t="shared" si="2"/>
        <v>0</v>
      </c>
      <c r="B7">
        <v>4</v>
      </c>
      <c r="C7" s="621"/>
      <c r="D7" s="259"/>
      <c r="E7" s="428" t="s">
        <v>166</v>
      </c>
      <c r="F7" s="302"/>
      <c r="G7" s="907"/>
      <c r="H7" s="584"/>
      <c r="I7" s="586">
        <f>'集計表１（チェック用）'!K9+'集計表１（チェック用）'!M9</f>
        <v>0</v>
      </c>
      <c r="J7" s="586">
        <f>'集計表１（チェック用）'!N9+'集計表１（チェック用）'!O9</f>
        <v>0</v>
      </c>
      <c r="K7" s="586">
        <f ca="1">'集計表１（チェック用）'!U9+'集計表１（チェック用）'!W9+'集計表１（チェック用）'!Y9</f>
        <v>0</v>
      </c>
      <c r="L7" s="586"/>
      <c r="M7" s="586"/>
      <c r="N7" s="586">
        <f t="shared" ca="1" si="0"/>
        <v>0</v>
      </c>
      <c r="O7" s="15">
        <f ca="1">'集計表１（チェック用）'!BZ9</f>
        <v>0</v>
      </c>
      <c r="P7" s="292" t="str">
        <f t="shared" ca="1" si="1"/>
        <v>OK</v>
      </c>
    </row>
    <row r="8" spans="1:16" ht="16.5" customHeight="1" x14ac:dyDescent="0.2">
      <c r="A8">
        <f t="shared" si="2"/>
        <v>0</v>
      </c>
      <c r="B8">
        <v>5</v>
      </c>
      <c r="C8" s="621"/>
      <c r="D8" s="259"/>
      <c r="E8" s="428" t="s">
        <v>167</v>
      </c>
      <c r="F8" s="302"/>
      <c r="G8" s="907"/>
      <c r="H8" s="584"/>
      <c r="I8" s="586">
        <f>'集計表１（チェック用）'!K10+'集計表１（チェック用）'!M10</f>
        <v>0</v>
      </c>
      <c r="J8" s="586">
        <f>'集計表１（チェック用）'!N10+'集計表１（チェック用）'!O10</f>
        <v>0</v>
      </c>
      <c r="K8" s="586">
        <f ca="1">'集計表１（チェック用）'!U10+'集計表１（チェック用）'!W10+'集計表１（チェック用）'!Y10</f>
        <v>0</v>
      </c>
      <c r="L8" s="586"/>
      <c r="M8" s="586"/>
      <c r="N8" s="586">
        <f t="shared" ca="1" si="0"/>
        <v>0</v>
      </c>
      <c r="O8" s="15">
        <f ca="1">'集計表１（チェック用）'!BZ10</f>
        <v>0</v>
      </c>
      <c r="P8" s="292" t="str">
        <f t="shared" ca="1" si="1"/>
        <v>OK</v>
      </c>
    </row>
    <row r="9" spans="1:16" ht="16.5" customHeight="1" x14ac:dyDescent="0.2">
      <c r="A9">
        <f t="shared" si="2"/>
        <v>0</v>
      </c>
      <c r="B9">
        <v>6</v>
      </c>
      <c r="C9" s="621"/>
      <c r="D9" s="259"/>
      <c r="E9" s="428" t="s">
        <v>168</v>
      </c>
      <c r="F9" s="302"/>
      <c r="G9" s="907"/>
      <c r="H9" s="584"/>
      <c r="I9" s="586">
        <f>'集計表１（チェック用）'!K11+'集計表１（チェック用）'!M11</f>
        <v>0</v>
      </c>
      <c r="J9" s="586">
        <f>'集計表１（チェック用）'!N11+'集計表１（チェック用）'!O11</f>
        <v>0</v>
      </c>
      <c r="K9" s="586">
        <f ca="1">'集計表１（チェック用）'!U11+'集計表１（チェック用）'!W11+'集計表１（チェック用）'!Y11</f>
        <v>0</v>
      </c>
      <c r="L9" s="586"/>
      <c r="M9" s="586"/>
      <c r="N9" s="586">
        <f t="shared" ca="1" si="0"/>
        <v>0</v>
      </c>
      <c r="O9" s="15">
        <f ca="1">'集計表１（チェック用）'!BZ11</f>
        <v>0</v>
      </c>
      <c r="P9" s="292" t="str">
        <f t="shared" ca="1" si="1"/>
        <v>OK</v>
      </c>
    </row>
    <row r="10" spans="1:16" ht="16.5" customHeight="1" x14ac:dyDescent="0.2">
      <c r="A10">
        <f t="shared" si="2"/>
        <v>0</v>
      </c>
      <c r="B10">
        <v>7</v>
      </c>
      <c r="C10" s="621"/>
      <c r="D10" s="261"/>
      <c r="E10" s="428" t="s">
        <v>169</v>
      </c>
      <c r="F10" s="302"/>
      <c r="G10" s="907"/>
      <c r="H10" s="584"/>
      <c r="I10" s="586">
        <f>'集計表１（チェック用）'!K12+'集計表１（チェック用）'!M12</f>
        <v>0</v>
      </c>
      <c r="J10" s="586">
        <f>'集計表１（チェック用）'!N12+'集計表１（チェック用）'!O12</f>
        <v>0</v>
      </c>
      <c r="K10" s="586">
        <f ca="1">'集計表１（チェック用）'!U12+'集計表１（チェック用）'!W12+'集計表１（チェック用）'!Y12</f>
        <v>0</v>
      </c>
      <c r="L10" s="586"/>
      <c r="M10" s="586"/>
      <c r="N10" s="586">
        <f t="shared" ca="1" si="0"/>
        <v>0</v>
      </c>
      <c r="O10" s="15">
        <f ca="1">'集計表１（チェック用）'!BZ12</f>
        <v>0</v>
      </c>
      <c r="P10" s="292" t="str">
        <f t="shared" ca="1" si="1"/>
        <v>OK</v>
      </c>
    </row>
    <row r="11" spans="1:16" ht="16.5" customHeight="1" x14ac:dyDescent="0.2">
      <c r="A11">
        <f t="shared" si="2"/>
        <v>0</v>
      </c>
      <c r="B11">
        <v>8</v>
      </c>
      <c r="C11" s="621"/>
      <c r="D11" s="260" t="s">
        <v>170</v>
      </c>
      <c r="E11" s="428" t="s">
        <v>171</v>
      </c>
      <c r="F11" s="302"/>
      <c r="G11" s="907"/>
      <c r="H11" s="584"/>
      <c r="I11" s="586">
        <f>'集計表１（チェック用）'!K13+'集計表１（チェック用）'!M13</f>
        <v>0</v>
      </c>
      <c r="J11" s="586">
        <f>'集計表１（チェック用）'!N13+'集計表１（チェック用）'!O13</f>
        <v>0</v>
      </c>
      <c r="K11" s="586">
        <f>'集計表１（チェック用）'!U13+'集計表１（チェック用）'!W13+'集計表１（チェック用）'!Y13+'集計表１（チェック用）'!AE13+'集計表１（チェック用）'!AG13</f>
        <v>0</v>
      </c>
      <c r="L11" s="586"/>
      <c r="M11" s="586"/>
      <c r="N11" s="586">
        <f>SUM(I11:K11)</f>
        <v>0</v>
      </c>
      <c r="O11" s="15">
        <f>'集計表１（チェック用）'!BZ13</f>
        <v>0</v>
      </c>
      <c r="P11" s="292" t="str">
        <f t="shared" si="1"/>
        <v>OK</v>
      </c>
    </row>
    <row r="12" spans="1:16" ht="16.5" customHeight="1" x14ac:dyDescent="0.2">
      <c r="A12">
        <f t="shared" si="2"/>
        <v>0</v>
      </c>
      <c r="B12">
        <v>9</v>
      </c>
      <c r="C12" s="621"/>
      <c r="D12" s="259"/>
      <c r="E12" s="428" t="s">
        <v>538</v>
      </c>
      <c r="F12" s="302"/>
      <c r="G12" s="907"/>
      <c r="H12" s="584"/>
      <c r="I12" s="586">
        <f>'集計表１（チェック用）'!K14+'集計表１（チェック用）'!M14</f>
        <v>0</v>
      </c>
      <c r="J12" s="586">
        <f>'集計表１（チェック用）'!N14+'集計表１（チェック用）'!O14</f>
        <v>0</v>
      </c>
      <c r="K12" s="586">
        <f>'集計表１（チェック用）'!U14+'集計表１（チェック用）'!W14+'集計表１（チェック用）'!Y14+'集計表１（チェック用）'!AM14+'集計表１（チェック用）'!AO14</f>
        <v>0</v>
      </c>
      <c r="L12" s="586"/>
      <c r="M12" s="586"/>
      <c r="N12" s="586">
        <f t="shared" si="0"/>
        <v>0</v>
      </c>
      <c r="O12" s="15">
        <f>'集計表１（チェック用）'!BZ14</f>
        <v>0</v>
      </c>
      <c r="P12" s="292" t="str">
        <f t="shared" si="1"/>
        <v>OK</v>
      </c>
    </row>
    <row r="13" spans="1:16" ht="16.5" customHeight="1" x14ac:dyDescent="0.2">
      <c r="A13">
        <f t="shared" si="2"/>
        <v>0</v>
      </c>
      <c r="B13">
        <v>10</v>
      </c>
      <c r="C13" s="621"/>
      <c r="D13" s="259"/>
      <c r="E13" s="428" t="s">
        <v>172</v>
      </c>
      <c r="F13" s="302"/>
      <c r="G13" s="907"/>
      <c r="H13" s="584"/>
      <c r="I13" s="586">
        <f>'集計表１（チェック用）'!K15+'集計表１（チェック用）'!M15</f>
        <v>0</v>
      </c>
      <c r="J13" s="586">
        <f>'集計表１（チェック用）'!N15+'集計表１（チェック用）'!O15</f>
        <v>0</v>
      </c>
      <c r="K13" s="586">
        <f>'集計表１（チェック用）'!U15+'集計表１（チェック用）'!W15+'集計表１（チェック用）'!Y15</f>
        <v>0</v>
      </c>
      <c r="L13" s="586"/>
      <c r="M13" s="586"/>
      <c r="N13" s="586">
        <f t="shared" si="0"/>
        <v>0</v>
      </c>
      <c r="O13" s="15">
        <f>'集計表１（チェック用）'!BZ15</f>
        <v>0</v>
      </c>
      <c r="P13" s="292" t="str">
        <f t="shared" si="1"/>
        <v>OK</v>
      </c>
    </row>
    <row r="14" spans="1:16" ht="16.5" customHeight="1" x14ac:dyDescent="0.2">
      <c r="A14">
        <f t="shared" si="2"/>
        <v>0</v>
      </c>
      <c r="B14">
        <v>11</v>
      </c>
      <c r="C14" s="621"/>
      <c r="D14" s="261"/>
      <c r="E14" s="428" t="s">
        <v>283</v>
      </c>
      <c r="F14" s="302"/>
      <c r="G14" s="907"/>
      <c r="H14" s="584"/>
      <c r="I14" s="586">
        <f>'集計表１（チェック用）'!K16+'集計表１（チェック用）'!M16</f>
        <v>0</v>
      </c>
      <c r="J14" s="586">
        <f>'集計表１（チェック用）'!N16+'集計表１（チェック用）'!O16</f>
        <v>0</v>
      </c>
      <c r="K14" s="586">
        <f>'集計表１（チェック用）'!U16+'集計表１（チェック用）'!W16+'集計表１（チェック用）'!Y16+'集計表１（チェック用）'!AI16+'集計表１（チェック用）'!AK16</f>
        <v>0</v>
      </c>
      <c r="L14" s="586"/>
      <c r="M14" s="586"/>
      <c r="N14" s="586">
        <f t="shared" si="0"/>
        <v>0</v>
      </c>
      <c r="O14" s="15">
        <f>'集計表１（チェック用）'!BZ16</f>
        <v>0</v>
      </c>
      <c r="P14" s="292" t="str">
        <f t="shared" si="1"/>
        <v>OK</v>
      </c>
    </row>
    <row r="15" spans="1:16" ht="21.6" x14ac:dyDescent="0.2">
      <c r="A15">
        <f t="shared" si="2"/>
        <v>0</v>
      </c>
      <c r="B15">
        <v>12</v>
      </c>
      <c r="C15" s="621"/>
      <c r="D15" s="284" t="s">
        <v>565</v>
      </c>
      <c r="E15" s="428" t="s">
        <v>514</v>
      </c>
      <c r="F15" s="302"/>
      <c r="G15" s="907"/>
      <c r="H15" s="584"/>
      <c r="I15" s="586">
        <f>'集計表１（チェック用）'!K17+'集計表１（チェック用）'!M17</f>
        <v>0</v>
      </c>
      <c r="J15" s="586">
        <f>'集計表１（チェック用）'!N17+'集計表１（チェック用）'!O17</f>
        <v>0</v>
      </c>
      <c r="K15" s="586">
        <f>'集計表１（チェック用）'!U17+'集計表１（チェック用）'!W17+'集計表１（チェック用）'!Y17+'集計表１（チェック用）'!AQ17</f>
        <v>0</v>
      </c>
      <c r="L15" s="586"/>
      <c r="M15" s="586"/>
      <c r="N15" s="586">
        <f t="shared" si="0"/>
        <v>0</v>
      </c>
      <c r="O15" s="15">
        <f>'集計表１（チェック用）'!BZ17</f>
        <v>0</v>
      </c>
      <c r="P15" s="292" t="str">
        <f t="shared" si="1"/>
        <v>OK</v>
      </c>
    </row>
    <row r="16" spans="1:16" ht="16.5" customHeight="1" x14ac:dyDescent="0.2">
      <c r="A16">
        <f t="shared" si="2"/>
        <v>0</v>
      </c>
      <c r="B16">
        <v>13</v>
      </c>
      <c r="C16" s="621"/>
      <c r="D16" s="285"/>
      <c r="E16" s="428" t="s">
        <v>571</v>
      </c>
      <c r="F16" s="302"/>
      <c r="G16" s="907"/>
      <c r="H16" s="584"/>
      <c r="I16" s="586">
        <f>'集計表１（チェック用）'!K18+'集計表１（チェック用）'!M18</f>
        <v>0</v>
      </c>
      <c r="J16" s="586">
        <f>'集計表１（チェック用）'!N18+'集計表１（チェック用）'!O18</f>
        <v>0</v>
      </c>
      <c r="K16" s="586">
        <f>'集計表１（チェック用）'!U18+'集計表１（チェック用）'!W18+'集計表１（チェック用）'!Y18+'集計表１（チェック用）'!AS18</f>
        <v>0</v>
      </c>
      <c r="L16" s="586"/>
      <c r="M16" s="586"/>
      <c r="N16" s="586">
        <f t="shared" si="0"/>
        <v>0</v>
      </c>
      <c r="O16" s="15">
        <f>'集計表１（チェック用）'!BZ18</f>
        <v>0</v>
      </c>
      <c r="P16" s="292" t="str">
        <f t="shared" si="1"/>
        <v>OK</v>
      </c>
    </row>
    <row r="17" spans="1:16" ht="16.5" customHeight="1" x14ac:dyDescent="0.2">
      <c r="A17">
        <f t="shared" si="2"/>
        <v>0</v>
      </c>
      <c r="B17">
        <v>14</v>
      </c>
      <c r="C17" s="621"/>
      <c r="D17" s="285"/>
      <c r="E17" s="428" t="s">
        <v>173</v>
      </c>
      <c r="F17" s="302"/>
      <c r="G17" s="907"/>
      <c r="H17" s="584"/>
      <c r="I17" s="586">
        <f>'集計表１（チェック用）'!K19+'集計表１（チェック用）'!M19</f>
        <v>0</v>
      </c>
      <c r="J17" s="586">
        <f>'集計表１（チェック用）'!N19+'集計表１（チェック用）'!O19</f>
        <v>0</v>
      </c>
      <c r="K17" s="586">
        <f>'集計表１（チェック用）'!U19+'集計表１（チェック用）'!W19+'集計表１（チェック用）'!Y19+'集計表１（チェック用）'!AU19</f>
        <v>0</v>
      </c>
      <c r="L17" s="586"/>
      <c r="M17" s="586"/>
      <c r="N17" s="586">
        <f t="shared" si="0"/>
        <v>0</v>
      </c>
      <c r="O17" s="15">
        <f>'集計表１（チェック用）'!BZ19</f>
        <v>0</v>
      </c>
      <c r="P17" s="292" t="str">
        <f t="shared" si="1"/>
        <v>OK</v>
      </c>
    </row>
    <row r="18" spans="1:16" ht="16.5" customHeight="1" x14ac:dyDescent="0.2">
      <c r="A18">
        <f t="shared" si="2"/>
        <v>0</v>
      </c>
      <c r="B18">
        <v>15</v>
      </c>
      <c r="C18" s="621"/>
      <c r="D18" s="285"/>
      <c r="E18" s="428" t="s">
        <v>174</v>
      </c>
      <c r="F18" s="302"/>
      <c r="G18" s="907"/>
      <c r="H18" s="584"/>
      <c r="I18" s="586">
        <f>'集計表１（チェック用）'!K20+'集計表１（チェック用）'!M20</f>
        <v>0</v>
      </c>
      <c r="J18" s="586">
        <f>'集計表１（チェック用）'!N20+'集計表１（チェック用）'!O20</f>
        <v>0</v>
      </c>
      <c r="K18" s="586">
        <f>'集計表１（チェック用）'!U20+'集計表１（チェック用）'!W20+'集計表１（チェック用）'!Y20+'集計表１（チェック用）'!AW20</f>
        <v>0</v>
      </c>
      <c r="L18" s="586"/>
      <c r="M18" s="586"/>
      <c r="N18" s="586">
        <f t="shared" si="0"/>
        <v>0</v>
      </c>
      <c r="O18" s="15">
        <f>'集計表１（チェック用）'!BZ20</f>
        <v>0</v>
      </c>
      <c r="P18" s="292" t="str">
        <f t="shared" si="1"/>
        <v>OK</v>
      </c>
    </row>
    <row r="19" spans="1:16" ht="16.5" customHeight="1" x14ac:dyDescent="0.2">
      <c r="A19">
        <f t="shared" si="2"/>
        <v>0</v>
      </c>
      <c r="B19">
        <v>16</v>
      </c>
      <c r="C19" s="621"/>
      <c r="D19" s="286"/>
      <c r="E19" s="428" t="s">
        <v>175</v>
      </c>
      <c r="F19" s="302"/>
      <c r="G19" s="907"/>
      <c r="H19" s="584"/>
      <c r="I19" s="586">
        <f>'集計表１（チェック用）'!K21+'集計表１（チェック用）'!M21</f>
        <v>0</v>
      </c>
      <c r="J19" s="586">
        <f>'集計表１（チェック用）'!N21+'集計表１（チェック用）'!O21</f>
        <v>0</v>
      </c>
      <c r="K19" s="586">
        <f>'集計表１（チェック用）'!U21+'集計表１（チェック用）'!W21+'集計表１（チェック用）'!Y21</f>
        <v>0</v>
      </c>
      <c r="L19" s="586"/>
      <c r="M19" s="586"/>
      <c r="N19" s="586">
        <f t="shared" si="0"/>
        <v>0</v>
      </c>
      <c r="O19" s="15">
        <f>'集計表１（チェック用）'!BZ21</f>
        <v>0</v>
      </c>
      <c r="P19" s="292" t="str">
        <f t="shared" si="1"/>
        <v>OK</v>
      </c>
    </row>
    <row r="20" spans="1:16" ht="16.5" customHeight="1" x14ac:dyDescent="0.2">
      <c r="A20">
        <f t="shared" si="2"/>
        <v>0</v>
      </c>
      <c r="B20">
        <v>17</v>
      </c>
      <c r="C20" s="621"/>
      <c r="D20" s="260" t="s">
        <v>176</v>
      </c>
      <c r="E20" s="428" t="s">
        <v>177</v>
      </c>
      <c r="F20" s="302"/>
      <c r="G20" s="907"/>
      <c r="H20" s="584"/>
      <c r="I20" s="586">
        <f>'集計表１（チェック用）'!K22+'集計表１（チェック用）'!M22</f>
        <v>0</v>
      </c>
      <c r="J20" s="586">
        <f>'集計表１（チェック用）'!N22+'集計表１（チェック用）'!O22</f>
        <v>0</v>
      </c>
      <c r="K20" s="586">
        <f>'集計表１（チェック用）'!AY22+'集計表１（チェック用）'!BA22+'集計表１（チェック用）'!BC22+'集計表１（チェック用）'!BE22+'集計表１（チェック用）'!BG22+'集計表１（チェック用）'!BI22+'集計表１（チェック用）'!BK22</f>
        <v>0</v>
      </c>
      <c r="L20" s="586"/>
      <c r="M20" s="586"/>
      <c r="N20" s="586">
        <f>SUM(I20:K20)</f>
        <v>0</v>
      </c>
      <c r="O20" s="15">
        <f>'集計表１（チェック用）'!BZ22</f>
        <v>0</v>
      </c>
      <c r="P20" s="292" t="str">
        <f t="shared" si="1"/>
        <v>OK</v>
      </c>
    </row>
    <row r="21" spans="1:16" ht="16.5" customHeight="1" x14ac:dyDescent="0.2">
      <c r="A21">
        <f t="shared" si="2"/>
        <v>0</v>
      </c>
      <c r="B21">
        <v>18</v>
      </c>
      <c r="C21" s="621"/>
      <c r="D21" s="261"/>
      <c r="E21" s="428" t="s">
        <v>178</v>
      </c>
      <c r="F21" s="302"/>
      <c r="G21" s="907"/>
      <c r="H21" s="584"/>
      <c r="I21" s="586">
        <f>'集計表１（チェック用）'!K23+'集計表１（チェック用）'!M23</f>
        <v>0</v>
      </c>
      <c r="J21" s="586">
        <f>'集計表１（チェック用）'!N23+'集計表１（チェック用）'!O23</f>
        <v>0</v>
      </c>
      <c r="K21" s="586">
        <f>'集計表１（チェック用）'!BM23+'集計表１（チェック用）'!BO23+'集計表１（チェック用）'!BQ23+'集計表１（チェック用）'!BS23</f>
        <v>0</v>
      </c>
      <c r="L21" s="586"/>
      <c r="M21" s="586"/>
      <c r="N21" s="586">
        <f t="shared" si="0"/>
        <v>0</v>
      </c>
      <c r="O21" s="15">
        <f>'集計表１（チェック用）'!BZ23</f>
        <v>0</v>
      </c>
      <c r="P21" s="292" t="str">
        <f t="shared" si="1"/>
        <v>OK</v>
      </c>
    </row>
    <row r="22" spans="1:16" ht="16.5" customHeight="1" x14ac:dyDescent="0.2">
      <c r="A22">
        <f t="shared" si="2"/>
        <v>0</v>
      </c>
      <c r="B22">
        <v>19</v>
      </c>
      <c r="C22" s="621"/>
      <c r="D22" s="260" t="s">
        <v>179</v>
      </c>
      <c r="E22" s="428" t="s">
        <v>180</v>
      </c>
      <c r="F22" s="302"/>
      <c r="G22" s="907"/>
      <c r="H22" s="584"/>
      <c r="I22" s="586">
        <f>'集計表１（チェック用）'!K24+'集計表１（チェック用）'!M24</f>
        <v>0</v>
      </c>
      <c r="J22" s="586">
        <f>'集計表１（チェック用）'!N24+'集計表１（チェック用）'!O24</f>
        <v>0</v>
      </c>
      <c r="K22" s="586">
        <f>'集計表１（チェック用）'!U24+'集計表１（チェック用）'!W24+'集計表１（チェック用）'!Y24</f>
        <v>0</v>
      </c>
      <c r="L22" s="586"/>
      <c r="M22" s="586"/>
      <c r="N22" s="586">
        <f t="shared" si="0"/>
        <v>0</v>
      </c>
      <c r="O22" s="15">
        <f>'集計表１（チェック用）'!BZ24</f>
        <v>0</v>
      </c>
      <c r="P22" s="292" t="str">
        <f t="shared" si="1"/>
        <v>OK</v>
      </c>
    </row>
    <row r="23" spans="1:16" ht="16.5" customHeight="1" x14ac:dyDescent="0.2">
      <c r="A23">
        <f t="shared" si="2"/>
        <v>0</v>
      </c>
      <c r="B23">
        <v>20</v>
      </c>
      <c r="C23" s="621"/>
      <c r="D23" s="261"/>
      <c r="E23" s="428" t="s">
        <v>181</v>
      </c>
      <c r="F23" s="302"/>
      <c r="G23" s="907"/>
      <c r="H23" s="584"/>
      <c r="I23" s="586">
        <f>'集計表１（チェック用）'!K25+'集計表１（チェック用）'!M25</f>
        <v>0</v>
      </c>
      <c r="J23" s="586">
        <f ca="1">'集計表１（チェック用）'!N25+'集計表１（チェック用）'!O25</f>
        <v>0</v>
      </c>
      <c r="K23" s="586">
        <f>'集計表１（チェック用）'!U25+'集計表１（チェック用）'!W25+'集計表１（チェック用）'!Y25+'集計表１（チェック用）'!BU25</f>
        <v>0</v>
      </c>
      <c r="L23" s="586"/>
      <c r="M23" s="586"/>
      <c r="N23" s="586">
        <f t="shared" ca="1" si="0"/>
        <v>0</v>
      </c>
      <c r="O23" s="15">
        <f ca="1">'集計表１（チェック用）'!BZ25</f>
        <v>0</v>
      </c>
      <c r="P23" s="292" t="str">
        <f t="shared" ca="1" si="1"/>
        <v>OK</v>
      </c>
    </row>
    <row r="24" spans="1:16" ht="16.5" customHeight="1" x14ac:dyDescent="0.2">
      <c r="A24">
        <f t="shared" si="2"/>
        <v>0</v>
      </c>
      <c r="B24">
        <v>21</v>
      </c>
      <c r="C24" s="621"/>
      <c r="D24" s="260" t="s">
        <v>215</v>
      </c>
      <c r="E24" s="428" t="s">
        <v>162</v>
      </c>
      <c r="F24" s="302"/>
      <c r="G24" s="907"/>
      <c r="H24" s="584"/>
      <c r="I24" s="586">
        <f>'集計表１（チェック用）'!K26+'集計表１（チェック用）'!M26</f>
        <v>0</v>
      </c>
      <c r="J24" s="586">
        <f>'集計表１（チェック用）'!N26+'集計表１（チェック用）'!O26</f>
        <v>0</v>
      </c>
      <c r="K24" s="586">
        <v>0</v>
      </c>
      <c r="L24" s="586"/>
      <c r="M24" s="586"/>
      <c r="N24" s="586">
        <f t="shared" si="0"/>
        <v>0</v>
      </c>
      <c r="O24" s="15">
        <f>'集計表１（チェック用）'!BZ26</f>
        <v>0</v>
      </c>
      <c r="P24" s="292" t="str">
        <f t="shared" si="1"/>
        <v>OK</v>
      </c>
    </row>
    <row r="25" spans="1:16" ht="16.5" customHeight="1" x14ac:dyDescent="0.2">
      <c r="A25">
        <f t="shared" si="2"/>
        <v>0</v>
      </c>
      <c r="B25">
        <v>22</v>
      </c>
      <c r="C25" s="621"/>
      <c r="D25" s="259"/>
      <c r="E25" s="428" t="s">
        <v>182</v>
      </c>
      <c r="F25" s="302"/>
      <c r="G25" s="907"/>
      <c r="H25" s="584"/>
      <c r="I25" s="586">
        <f>'集計表１（チェック用）'!K27+'集計表１（チェック用）'!M27</f>
        <v>0</v>
      </c>
      <c r="J25" s="586">
        <f>'集計表１（チェック用）'!N27+'集計表１（チェック用）'!O27</f>
        <v>0</v>
      </c>
      <c r="K25" s="586">
        <v>0</v>
      </c>
      <c r="L25" s="586"/>
      <c r="M25" s="586"/>
      <c r="N25" s="586">
        <f t="shared" si="0"/>
        <v>0</v>
      </c>
      <c r="O25" s="15">
        <f>'集計表１（チェック用）'!BZ27</f>
        <v>0</v>
      </c>
      <c r="P25" s="292" t="str">
        <f t="shared" si="1"/>
        <v>OK</v>
      </c>
    </row>
    <row r="26" spans="1:16" ht="16.5" customHeight="1" x14ac:dyDescent="0.2">
      <c r="A26">
        <f t="shared" si="2"/>
        <v>0</v>
      </c>
      <c r="B26">
        <v>23</v>
      </c>
      <c r="C26" s="621"/>
      <c r="D26" s="261"/>
      <c r="E26" s="428" t="s">
        <v>183</v>
      </c>
      <c r="F26" s="302"/>
      <c r="G26" s="907"/>
      <c r="H26" s="584"/>
      <c r="I26" s="586">
        <f>'集計表１（チェック用）'!K28+'集計表１（チェック用）'!M28</f>
        <v>0</v>
      </c>
      <c r="J26" s="586">
        <f>'集計表１（チェック用）'!N28+'集計表１（チェック用）'!O28</f>
        <v>0</v>
      </c>
      <c r="K26" s="586">
        <v>0</v>
      </c>
      <c r="L26" s="586"/>
      <c r="M26" s="586"/>
      <c r="N26" s="586">
        <f t="shared" si="0"/>
        <v>0</v>
      </c>
      <c r="O26" s="15">
        <f>'集計表１（チェック用）'!BZ28</f>
        <v>0</v>
      </c>
      <c r="P26" s="292" t="str">
        <f t="shared" si="1"/>
        <v>OK</v>
      </c>
    </row>
    <row r="27" spans="1:16" ht="16.5" customHeight="1" x14ac:dyDescent="0.2">
      <c r="A27">
        <f t="shared" si="2"/>
        <v>0</v>
      </c>
      <c r="B27">
        <v>24</v>
      </c>
      <c r="C27" s="621"/>
      <c r="D27" s="287" t="s">
        <v>184</v>
      </c>
      <c r="E27" s="429"/>
      <c r="F27" s="302"/>
      <c r="G27" s="908"/>
      <c r="H27" s="585"/>
      <c r="I27" s="586"/>
      <c r="J27" s="586"/>
      <c r="K27" s="586"/>
      <c r="L27" s="586"/>
      <c r="M27" s="586">
        <f>'集計表１（チェック用）'!BZ29</f>
        <v>0</v>
      </c>
      <c r="N27" s="586">
        <f>M27</f>
        <v>0</v>
      </c>
      <c r="O27" s="15">
        <f>'集計表１（チェック用）'!BZ29</f>
        <v>0</v>
      </c>
      <c r="P27" s="292" t="str">
        <f t="shared" si="1"/>
        <v>OK</v>
      </c>
    </row>
    <row r="28" spans="1:16" ht="21" customHeight="1" x14ac:dyDescent="0.2">
      <c r="A28">
        <f t="shared" si="2"/>
        <v>0</v>
      </c>
      <c r="C28" s="621"/>
      <c r="D28" s="289" t="s">
        <v>474</v>
      </c>
      <c r="E28" s="430"/>
      <c r="F28" s="618">
        <f>SUM(F4:F27)</f>
        <v>0</v>
      </c>
      <c r="G28" s="290"/>
      <c r="H28" s="618">
        <f>'様式１（申込書） '!I29+'様式１（申込書） '!I40+'様式１（申込書） '!I51+'様式１（申込書） '!I62+'様式１（申込書） '!I73+'様式１（申込書） '!I84+'様式１（申込書） '!I95+'様式１（申込書） '!I106+'様式１（申込書） '!I117+'様式１（申込書） '!I128</f>
        <v>0</v>
      </c>
      <c r="I28" s="587">
        <f>SUM(I4:I27)</f>
        <v>0</v>
      </c>
      <c r="J28" s="587">
        <f ca="1">SUM(J4:J27)</f>
        <v>0</v>
      </c>
      <c r="K28" s="587">
        <f ca="1">SUM(K4:K27)</f>
        <v>0</v>
      </c>
      <c r="L28" s="587"/>
      <c r="M28" s="587">
        <f>SUM(M4:M27)</f>
        <v>0</v>
      </c>
      <c r="N28" s="587">
        <f ca="1">SUM(N4:N27)</f>
        <v>0</v>
      </c>
      <c r="O28" s="15"/>
      <c r="P28" s="356" t="str">
        <f ca="1">IF(N28&gt;500000,"事業費オーバー","ＯＫ")</f>
        <v>ＯＫ</v>
      </c>
    </row>
  </sheetData>
  <mergeCells count="1">
    <mergeCell ref="C4:C28"/>
  </mergeCells>
  <phoneticPr fontId="18"/>
  <pageMargins left="0.70866141732283472" right="0.70866141732283472" top="0.74803149606299213" bottom="0.74803149606299213" header="0.31496062992125984" footer="0.31496062992125984"/>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6"/>
  <sheetViews>
    <sheetView view="pageBreakPreview" zoomScaleNormal="100" zoomScaleSheetLayoutView="100" workbookViewId="0">
      <selection activeCell="D4" sqref="D4"/>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20.44140625" style="216" hidden="1" customWidth="1"/>
    <col min="9" max="9" width="3.44140625" style="216" hidden="1" customWidth="1"/>
    <col min="10" max="11" width="2" style="15" customWidth="1"/>
    <col min="12" max="13" width="3.44140625" style="1" bestFit="1" customWidth="1"/>
    <col min="14" max="15" width="2.33203125" style="25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3.44140625" style="1" customWidth="1"/>
    <col min="24" max="24" width="27.21875" style="216" hidden="1" customWidth="1"/>
    <col min="25" max="25" width="11.109375" style="216" hidden="1" customWidth="1"/>
    <col min="26" max="26" width="10.21875" style="1" customWidth="1"/>
    <col min="27" max="27" width="4.44140625" style="1"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118</v>
      </c>
      <c r="C1" s="14"/>
      <c r="AD1" s="756" t="s">
        <v>140</v>
      </c>
      <c r="AE1" s="756"/>
    </row>
    <row r="2" spans="2:31" ht="9.75" customHeight="1" x14ac:dyDescent="0.2"/>
    <row r="3" spans="2:31" ht="12" customHeight="1" x14ac:dyDescent="0.2">
      <c r="B3" s="12"/>
      <c r="C3" s="10"/>
      <c r="D3" s="10"/>
      <c r="E3" s="10"/>
      <c r="F3" s="10"/>
      <c r="G3" s="10"/>
      <c r="H3" s="208"/>
      <c r="I3" s="208"/>
      <c r="J3" s="35"/>
      <c r="K3" s="35"/>
      <c r="L3" s="10"/>
      <c r="M3" s="10"/>
      <c r="N3" s="243"/>
      <c r="O3" s="243"/>
      <c r="P3" s="10"/>
      <c r="Q3" s="92"/>
      <c r="R3" s="10"/>
      <c r="S3" s="10"/>
      <c r="T3" s="10"/>
      <c r="U3" s="10"/>
      <c r="V3" s="10"/>
      <c r="W3" s="10"/>
      <c r="X3" s="208"/>
      <c r="Y3" s="208"/>
      <c r="Z3" s="10"/>
      <c r="AA3" s="10"/>
      <c r="AB3" s="35"/>
      <c r="AC3" s="35"/>
      <c r="AD3" s="10"/>
      <c r="AE3" s="11"/>
    </row>
    <row r="4" spans="2:31" s="19" customFormat="1" ht="14.4" x14ac:dyDescent="0.2">
      <c r="B4" s="750"/>
      <c r="C4" s="735"/>
      <c r="D4" s="151"/>
      <c r="E4" s="31" t="s">
        <v>9</v>
      </c>
      <c r="F4" s="31"/>
      <c r="G4" s="31"/>
      <c r="H4" s="209"/>
      <c r="I4" s="209"/>
      <c r="J4" s="25"/>
      <c r="K4" s="25"/>
      <c r="L4" s="21"/>
      <c r="M4" s="21"/>
      <c r="N4" s="244"/>
      <c r="O4" s="244"/>
      <c r="P4" s="23" t="s">
        <v>25</v>
      </c>
      <c r="Q4" s="776"/>
      <c r="R4" s="776"/>
      <c r="S4" s="21"/>
      <c r="T4" s="21"/>
      <c r="U4" s="21"/>
      <c r="V4" s="21"/>
      <c r="W4" s="21"/>
      <c r="X4" s="210"/>
      <c r="Y4" s="210"/>
      <c r="Z4" s="21"/>
      <c r="AA4" s="21"/>
      <c r="AB4" s="25"/>
      <c r="AC4" s="25"/>
      <c r="AD4" s="21"/>
      <c r="AE4" s="22"/>
    </row>
    <row r="5" spans="2:31" s="19" customFormat="1" x14ac:dyDescent="0.2">
      <c r="B5" s="755" t="s">
        <v>147</v>
      </c>
      <c r="C5" s="755"/>
      <c r="D5" s="755"/>
      <c r="E5" s="755"/>
      <c r="F5" s="755"/>
      <c r="G5" s="755"/>
      <c r="H5" s="755"/>
      <c r="I5" s="755"/>
      <c r="J5" s="755"/>
      <c r="K5" s="755"/>
      <c r="L5" s="755"/>
      <c r="M5" s="755"/>
      <c r="N5" s="755"/>
      <c r="O5" s="755"/>
      <c r="P5" s="755"/>
      <c r="Q5" s="755"/>
      <c r="R5" s="755"/>
      <c r="S5" s="755"/>
      <c r="T5" s="755"/>
      <c r="U5" s="755"/>
      <c r="V5" s="755"/>
      <c r="W5" s="755"/>
      <c r="X5" s="755"/>
      <c r="Y5" s="755"/>
      <c r="Z5" s="755"/>
      <c r="AA5" s="755"/>
      <c r="AB5" s="755"/>
      <c r="AC5" s="755"/>
      <c r="AD5" s="755"/>
      <c r="AE5" s="755"/>
    </row>
    <row r="6" spans="2:31" s="19" customFormat="1" ht="14.4" x14ac:dyDescent="0.2">
      <c r="B6" s="91"/>
      <c r="C6" s="89"/>
      <c r="D6" s="95" t="s">
        <v>110</v>
      </c>
      <c r="E6" s="96"/>
      <c r="F6" s="96"/>
      <c r="G6" s="96"/>
      <c r="H6" s="249"/>
      <c r="I6" s="249"/>
      <c r="J6" s="39"/>
      <c r="K6" s="39"/>
      <c r="L6" s="16"/>
      <c r="M6" s="16"/>
      <c r="N6" s="243"/>
      <c r="O6" s="243"/>
      <c r="P6" s="16"/>
      <c r="Q6" s="17"/>
      <c r="R6" s="17"/>
      <c r="S6" s="16"/>
      <c r="T6" s="16"/>
      <c r="U6" s="16"/>
      <c r="V6" s="16"/>
      <c r="W6" s="16"/>
      <c r="X6" s="215"/>
      <c r="Y6" s="215"/>
      <c r="Z6" s="16"/>
      <c r="AA6" s="16"/>
      <c r="AB6" s="39"/>
      <c r="AC6" s="39"/>
      <c r="AD6" s="18"/>
      <c r="AE6" s="22"/>
    </row>
    <row r="7" spans="2:31" s="19" customFormat="1" ht="12" customHeight="1" x14ac:dyDescent="0.2">
      <c r="B7" s="91"/>
      <c r="C7" s="89"/>
      <c r="D7" s="194"/>
      <c r="E7" s="195"/>
      <c r="F7" s="195"/>
      <c r="G7" s="195"/>
      <c r="H7" s="195"/>
      <c r="I7" s="195"/>
      <c r="J7" s="299"/>
      <c r="K7" s="299"/>
      <c r="L7" s="195"/>
      <c r="M7" s="195"/>
      <c r="N7" s="195"/>
      <c r="O7" s="195"/>
      <c r="P7" s="195"/>
      <c r="Q7" s="195"/>
      <c r="R7" s="195"/>
      <c r="S7" s="195"/>
      <c r="T7" s="195"/>
      <c r="U7" s="195"/>
      <c r="V7" s="195"/>
      <c r="W7" s="195"/>
      <c r="X7" s="195"/>
      <c r="Y7" s="195"/>
      <c r="Z7" s="195"/>
      <c r="AA7" s="195"/>
      <c r="AB7" s="195"/>
      <c r="AC7" s="195"/>
      <c r="AD7" s="196"/>
      <c r="AE7" s="22"/>
    </row>
    <row r="8" spans="2:31" s="19" customFormat="1" ht="12" customHeight="1" x14ac:dyDescent="0.2">
      <c r="B8" s="91"/>
      <c r="C8" s="89"/>
      <c r="D8" s="194"/>
      <c r="E8" s="195"/>
      <c r="F8" s="195"/>
      <c r="G8" s="195"/>
      <c r="H8" s="195"/>
      <c r="I8" s="195"/>
      <c r="J8" s="299"/>
      <c r="K8" s="299"/>
      <c r="L8" s="195"/>
      <c r="M8" s="195"/>
      <c r="N8" s="195"/>
      <c r="O8" s="195"/>
      <c r="P8" s="195"/>
      <c r="Q8" s="195"/>
      <c r="R8" s="195"/>
      <c r="S8" s="195"/>
      <c r="T8" s="195"/>
      <c r="U8" s="195"/>
      <c r="V8" s="195"/>
      <c r="W8" s="195"/>
      <c r="X8" s="195"/>
      <c r="Y8" s="195"/>
      <c r="Z8" s="195"/>
      <c r="AA8" s="195"/>
      <c r="AB8" s="195"/>
      <c r="AC8" s="195"/>
      <c r="AD8" s="196"/>
      <c r="AE8" s="22"/>
    </row>
    <row r="9" spans="2:31" s="19" customFormat="1" ht="12" customHeight="1" x14ac:dyDescent="0.2">
      <c r="B9" s="91"/>
      <c r="C9" s="89"/>
      <c r="D9" s="194"/>
      <c r="E9" s="195"/>
      <c r="F9" s="195"/>
      <c r="G9" s="195"/>
      <c r="H9" s="195"/>
      <c r="I9" s="195"/>
      <c r="J9" s="299"/>
      <c r="K9" s="299"/>
      <c r="L9" s="195"/>
      <c r="M9" s="195"/>
      <c r="N9" s="195"/>
      <c r="O9" s="195"/>
      <c r="P9" s="195"/>
      <c r="Q9" s="195"/>
      <c r="R9" s="195"/>
      <c r="S9" s="195"/>
      <c r="T9" s="195"/>
      <c r="U9" s="195"/>
      <c r="V9" s="195"/>
      <c r="W9" s="195"/>
      <c r="X9" s="195"/>
      <c r="Y9" s="195"/>
      <c r="Z9" s="195"/>
      <c r="AA9" s="195"/>
      <c r="AB9" s="195"/>
      <c r="AC9" s="195"/>
      <c r="AD9" s="196"/>
      <c r="AE9" s="22"/>
    </row>
    <row r="10" spans="2:31" s="19" customFormat="1" ht="12" customHeight="1" x14ac:dyDescent="0.2">
      <c r="B10" s="91"/>
      <c r="C10" s="89"/>
      <c r="D10" s="197"/>
      <c r="E10" s="198"/>
      <c r="F10" s="198"/>
      <c r="G10" s="198"/>
      <c r="H10" s="198"/>
      <c r="I10" s="198"/>
      <c r="J10" s="300"/>
      <c r="K10" s="300"/>
      <c r="L10" s="198"/>
      <c r="M10" s="198"/>
      <c r="N10" s="198"/>
      <c r="O10" s="198"/>
      <c r="P10" s="198"/>
      <c r="Q10" s="198"/>
      <c r="R10" s="198"/>
      <c r="S10" s="198"/>
      <c r="T10" s="198"/>
      <c r="U10" s="198"/>
      <c r="V10" s="198"/>
      <c r="W10" s="198"/>
      <c r="X10" s="198"/>
      <c r="Y10" s="198"/>
      <c r="Z10" s="198"/>
      <c r="AA10" s="198"/>
      <c r="AB10" s="198"/>
      <c r="AC10" s="198"/>
      <c r="AD10" s="199"/>
      <c r="AE10" s="22"/>
    </row>
    <row r="11" spans="2:31" s="19" customFormat="1" ht="9.75" customHeight="1" x14ac:dyDescent="0.2">
      <c r="B11" s="91"/>
      <c r="C11" s="89"/>
      <c r="D11" s="31"/>
      <c r="E11" s="31"/>
      <c r="F11" s="31"/>
      <c r="G11" s="31"/>
      <c r="H11" s="209"/>
      <c r="I11" s="209"/>
      <c r="J11" s="25"/>
      <c r="K11" s="25"/>
      <c r="L11" s="21"/>
      <c r="M11" s="21"/>
      <c r="N11" s="244"/>
      <c r="O11" s="244"/>
      <c r="P11" s="21"/>
      <c r="Q11" s="89"/>
      <c r="R11" s="89"/>
      <c r="S11" s="21"/>
      <c r="T11" s="21"/>
      <c r="U11" s="21"/>
      <c r="V11" s="21"/>
      <c r="W11" s="21"/>
      <c r="X11" s="210"/>
      <c r="Y11" s="210"/>
      <c r="Z11" s="21"/>
      <c r="AA11" s="21"/>
      <c r="AB11" s="25"/>
      <c r="AC11" s="25"/>
      <c r="AD11" s="21"/>
      <c r="AE11" s="22"/>
    </row>
    <row r="12" spans="2:31" s="19" customFormat="1" ht="18" customHeight="1" x14ac:dyDescent="0.2">
      <c r="B12" s="314"/>
      <c r="C12" s="313"/>
      <c r="D12" s="31"/>
      <c r="E12" s="31"/>
      <c r="F12" s="31"/>
      <c r="G12" s="31"/>
      <c r="H12" s="209"/>
      <c r="I12" s="209"/>
      <c r="J12" s="25"/>
      <c r="K12" s="25"/>
      <c r="L12" s="21"/>
      <c r="M12" s="21"/>
      <c r="N12" s="25"/>
      <c r="O12" s="25"/>
      <c r="P12" s="21"/>
      <c r="Q12" s="313"/>
      <c r="R12" s="313"/>
      <c r="S12" s="21"/>
      <c r="T12" s="21"/>
      <c r="U12" s="21"/>
      <c r="V12" s="21"/>
      <c r="W12" s="5"/>
      <c r="X12" s="318" t="s">
        <v>34</v>
      </c>
      <c r="Y12" s="318" t="s">
        <v>36</v>
      </c>
      <c r="Z12" s="319" t="s">
        <v>494</v>
      </c>
      <c r="AA12" s="132"/>
      <c r="AB12" s="132"/>
      <c r="AC12" s="132"/>
      <c r="AD12" s="5"/>
      <c r="AE12" s="22"/>
    </row>
    <row r="13" spans="2:31" s="19" customFormat="1" ht="18" customHeight="1" x14ac:dyDescent="0.2">
      <c r="B13" s="314"/>
      <c r="C13" s="313"/>
      <c r="D13" s="31"/>
      <c r="E13" s="31"/>
      <c r="F13" s="31"/>
      <c r="G13" s="31"/>
      <c r="H13" s="209"/>
      <c r="I13" s="209"/>
      <c r="J13" s="25"/>
      <c r="K13" s="25"/>
      <c r="L13" s="21"/>
      <c r="M13" s="21"/>
      <c r="N13" s="25"/>
      <c r="O13" s="25"/>
      <c r="P13" s="21"/>
      <c r="Q13" s="313"/>
      <c r="R13" s="313"/>
      <c r="S13" s="21"/>
      <c r="T13" s="21"/>
      <c r="U13" s="21"/>
      <c r="V13" s="21"/>
      <c r="W13" s="25" t="s">
        <v>492</v>
      </c>
      <c r="X13" s="210"/>
      <c r="Y13" s="210"/>
      <c r="Z13" s="315"/>
      <c r="AA13" s="312" t="s">
        <v>493</v>
      </c>
      <c r="AB13" s="316"/>
      <c r="AC13" s="316"/>
      <c r="AD13" s="316"/>
      <c r="AE13" s="22"/>
    </row>
    <row r="14" spans="2:31" s="19" customFormat="1" x14ac:dyDescent="0.2">
      <c r="B14" s="20"/>
      <c r="C14" s="21"/>
      <c r="D14" s="71" t="s">
        <v>85</v>
      </c>
      <c r="G14" s="21"/>
      <c r="H14" s="210"/>
      <c r="I14" s="210"/>
      <c r="J14" s="25"/>
      <c r="K14" s="25"/>
      <c r="L14" s="21"/>
      <c r="M14" s="21"/>
      <c r="N14" s="244"/>
      <c r="O14" s="244"/>
      <c r="P14" s="21"/>
      <c r="Q14" s="141"/>
      <c r="R14" s="21"/>
      <c r="S14" s="21"/>
      <c r="T14" s="21"/>
      <c r="U14" s="21"/>
      <c r="V14" s="21"/>
      <c r="W14" s="71" t="s">
        <v>84</v>
      </c>
      <c r="X14" s="229"/>
      <c r="Y14" s="229"/>
      <c r="Z14" s="21"/>
      <c r="AA14" s="21"/>
      <c r="AB14" s="25"/>
      <c r="AC14" s="25"/>
      <c r="AD14" s="21"/>
      <c r="AE14" s="22"/>
    </row>
    <row r="15" spans="2:31" s="19" customFormat="1" x14ac:dyDescent="0.2">
      <c r="B15" s="20"/>
      <c r="C15" s="21"/>
      <c r="D15" s="149"/>
      <c r="E15" s="147" t="s">
        <v>12</v>
      </c>
      <c r="F15" s="733" t="s">
        <v>40</v>
      </c>
      <c r="G15" s="733"/>
      <c r="H15" s="211" t="s">
        <v>441</v>
      </c>
      <c r="I15" s="211">
        <f>J15*N15</f>
        <v>0</v>
      </c>
      <c r="J15" s="738"/>
      <c r="K15" s="739"/>
      <c r="L15" s="21" t="s">
        <v>43</v>
      </c>
      <c r="M15" s="21" t="s">
        <v>15</v>
      </c>
      <c r="N15" s="751"/>
      <c r="O15" s="752"/>
      <c r="P15" s="147" t="s">
        <v>5</v>
      </c>
      <c r="Q15" s="141" t="s">
        <v>16</v>
      </c>
      <c r="R15" s="737">
        <f>J15*N15*2800</f>
        <v>0</v>
      </c>
      <c r="S15" s="737"/>
      <c r="T15" s="737"/>
      <c r="U15" s="147" t="s">
        <v>1</v>
      </c>
      <c r="V15" s="147"/>
      <c r="W15" s="149"/>
      <c r="X15" s="230" t="s">
        <v>443</v>
      </c>
      <c r="Y15" s="230"/>
      <c r="Z15" s="70" t="s">
        <v>17</v>
      </c>
      <c r="AA15" s="149"/>
      <c r="AB15" s="25" t="s">
        <v>18</v>
      </c>
      <c r="AC15" s="741">
        <f>AA15*37</f>
        <v>0</v>
      </c>
      <c r="AD15" s="741"/>
      <c r="AE15" s="22" t="s">
        <v>1</v>
      </c>
    </row>
    <row r="16" spans="2:31" s="19" customFormat="1" x14ac:dyDescent="0.2">
      <c r="B16" s="20"/>
      <c r="C16" s="21"/>
      <c r="D16" s="21"/>
      <c r="E16" s="147"/>
      <c r="F16" s="735" t="s">
        <v>41</v>
      </c>
      <c r="G16" s="735"/>
      <c r="H16" s="211" t="s">
        <v>441</v>
      </c>
      <c r="I16" s="211">
        <f>J16*N16</f>
        <v>0</v>
      </c>
      <c r="J16" s="738"/>
      <c r="K16" s="739"/>
      <c r="L16" s="21" t="s">
        <v>43</v>
      </c>
      <c r="M16" s="21" t="s">
        <v>15</v>
      </c>
      <c r="N16" s="751"/>
      <c r="O16" s="752"/>
      <c r="P16" s="147" t="s">
        <v>5</v>
      </c>
      <c r="Q16" s="141" t="s">
        <v>16</v>
      </c>
      <c r="R16" s="737">
        <f>J16*N16*2800</f>
        <v>0</v>
      </c>
      <c r="S16" s="737"/>
      <c r="T16" s="737"/>
      <c r="U16" s="147" t="s">
        <v>1</v>
      </c>
      <c r="V16" s="147"/>
      <c r="W16" s="21"/>
      <c r="X16" s="230" t="s">
        <v>443</v>
      </c>
      <c r="Y16" s="210"/>
      <c r="Z16" s="25" t="s">
        <v>83</v>
      </c>
      <c r="AA16" s="149"/>
      <c r="AB16" s="25" t="s">
        <v>18</v>
      </c>
      <c r="AC16" s="741">
        <f>AA16*37</f>
        <v>0</v>
      </c>
      <c r="AD16" s="741"/>
      <c r="AE16" s="22" t="s">
        <v>1</v>
      </c>
    </row>
    <row r="17" spans="2:31" s="19" customFormat="1" x14ac:dyDescent="0.2">
      <c r="B17" s="20"/>
      <c r="C17" s="21"/>
      <c r="D17" s="21"/>
      <c r="E17" s="147"/>
      <c r="F17" s="147"/>
      <c r="G17" s="147"/>
      <c r="H17" s="211" t="s">
        <v>441</v>
      </c>
      <c r="I17" s="211">
        <f>J17*N17</f>
        <v>0</v>
      </c>
      <c r="J17" s="738"/>
      <c r="K17" s="739"/>
      <c r="L17" s="21" t="s">
        <v>14</v>
      </c>
      <c r="M17" s="21" t="s">
        <v>15</v>
      </c>
      <c r="N17" s="751"/>
      <c r="O17" s="752"/>
      <c r="P17" s="147" t="s">
        <v>5</v>
      </c>
      <c r="Q17" s="141" t="s">
        <v>16</v>
      </c>
      <c r="R17" s="737">
        <f>J17*N17*2800</f>
        <v>0</v>
      </c>
      <c r="S17" s="737"/>
      <c r="T17" s="737"/>
      <c r="U17" s="147" t="s">
        <v>1</v>
      </c>
      <c r="V17" s="147"/>
      <c r="W17" s="21"/>
      <c r="X17" s="230" t="s">
        <v>443</v>
      </c>
      <c r="Y17" s="210"/>
      <c r="Z17" s="147"/>
      <c r="AA17" s="149"/>
      <c r="AB17" s="25" t="s">
        <v>18</v>
      </c>
      <c r="AC17" s="741">
        <f>AA17*37</f>
        <v>0</v>
      </c>
      <c r="AD17" s="741"/>
      <c r="AE17" s="22" t="s">
        <v>1</v>
      </c>
    </row>
    <row r="18" spans="2:31" s="19" customFormat="1" x14ac:dyDescent="0.2">
      <c r="B18" s="20"/>
      <c r="C18" s="21"/>
      <c r="D18" s="21"/>
      <c r="E18" s="147"/>
      <c r="F18" s="147"/>
      <c r="G18" s="147"/>
      <c r="H18" s="211" t="s">
        <v>441</v>
      </c>
      <c r="I18" s="211">
        <f>J18*N18</f>
        <v>0</v>
      </c>
      <c r="J18" s="36"/>
      <c r="K18" s="36"/>
      <c r="L18" s="145"/>
      <c r="M18" s="145"/>
      <c r="N18" s="245"/>
      <c r="O18" s="245"/>
      <c r="P18" s="145"/>
      <c r="Q18" s="145"/>
      <c r="R18" s="141"/>
      <c r="S18" s="141"/>
      <c r="T18" s="141"/>
      <c r="U18" s="147"/>
      <c r="V18" s="21"/>
      <c r="W18" s="21"/>
      <c r="X18" s="230" t="s">
        <v>443</v>
      </c>
      <c r="Y18" s="210"/>
      <c r="Z18" s="145"/>
      <c r="AA18" s="150"/>
      <c r="AB18" s="25" t="s">
        <v>18</v>
      </c>
      <c r="AC18" s="741">
        <f>AA18*37</f>
        <v>0</v>
      </c>
      <c r="AD18" s="741"/>
      <c r="AE18" s="22" t="s">
        <v>1</v>
      </c>
    </row>
    <row r="19" spans="2:31" s="19" customFormat="1" x14ac:dyDescent="0.2">
      <c r="B19" s="20"/>
      <c r="C19" s="21"/>
      <c r="D19" s="21"/>
      <c r="E19" s="147" t="s">
        <v>94</v>
      </c>
      <c r="F19" s="201"/>
      <c r="G19" s="205"/>
      <c r="H19" s="205"/>
      <c r="I19" s="205"/>
      <c r="J19" s="301"/>
      <c r="K19" s="301"/>
      <c r="L19" s="205"/>
      <c r="M19" s="205"/>
      <c r="N19" s="205"/>
      <c r="O19" s="205"/>
      <c r="P19" s="205"/>
      <c r="Q19" s="205"/>
      <c r="R19" s="205"/>
      <c r="S19" s="205"/>
      <c r="T19" s="205"/>
      <c r="U19" s="202"/>
      <c r="V19" s="147"/>
      <c r="W19" s="147"/>
      <c r="X19" s="230" t="s">
        <v>443</v>
      </c>
      <c r="Y19" s="206"/>
      <c r="Z19" s="147"/>
      <c r="AA19" s="147"/>
      <c r="AB19" s="147"/>
      <c r="AC19" s="147"/>
      <c r="AD19" s="147"/>
      <c r="AE19" s="24"/>
    </row>
    <row r="20" spans="2:31" s="19" customFormat="1" ht="13.5" customHeight="1" x14ac:dyDescent="0.2">
      <c r="B20" s="20"/>
      <c r="C20" s="21"/>
      <c r="D20" s="21"/>
      <c r="E20" s="147" t="s">
        <v>10</v>
      </c>
      <c r="F20" s="201"/>
      <c r="G20" s="205"/>
      <c r="H20" s="205"/>
      <c r="I20" s="205"/>
      <c r="J20" s="301"/>
      <c r="K20" s="301"/>
      <c r="L20" s="205"/>
      <c r="M20" s="205"/>
      <c r="N20" s="205"/>
      <c r="O20" s="205"/>
      <c r="P20" s="205"/>
      <c r="Q20" s="205"/>
      <c r="R20" s="205"/>
      <c r="S20" s="205"/>
      <c r="T20" s="205"/>
      <c r="U20" s="202"/>
      <c r="V20" s="147"/>
      <c r="W20" s="149"/>
      <c r="X20" s="230" t="s">
        <v>443</v>
      </c>
      <c r="Y20" s="210"/>
      <c r="Z20" s="26" t="s">
        <v>17</v>
      </c>
      <c r="AA20" s="768"/>
      <c r="AB20" s="742"/>
      <c r="AC20" s="747"/>
      <c r="AD20" s="770"/>
      <c r="AE20" s="772" t="s">
        <v>1</v>
      </c>
    </row>
    <row r="21" spans="2:31" s="19" customFormat="1" ht="13.5" customHeight="1" x14ac:dyDescent="0.2">
      <c r="B21" s="20"/>
      <c r="C21" s="21"/>
      <c r="D21" s="21"/>
      <c r="E21" s="147"/>
      <c r="F21" s="145"/>
      <c r="G21" s="145"/>
      <c r="H21" s="212"/>
      <c r="I21" s="212"/>
      <c r="J21" s="36"/>
      <c r="K21" s="36"/>
      <c r="L21" s="145"/>
      <c r="M21" s="145"/>
      <c r="N21" s="245"/>
      <c r="O21" s="245"/>
      <c r="P21" s="145"/>
      <c r="Q21" s="145"/>
      <c r="R21" s="145"/>
      <c r="S21" s="145"/>
      <c r="T21" s="145"/>
      <c r="U21" s="145"/>
      <c r="V21" s="147"/>
      <c r="W21" s="21"/>
      <c r="X21" s="230" t="s">
        <v>443</v>
      </c>
      <c r="Y21" s="210"/>
      <c r="Z21" s="25" t="s">
        <v>82</v>
      </c>
      <c r="AA21" s="769"/>
      <c r="AB21" s="744"/>
      <c r="AC21" s="749"/>
      <c r="AD21" s="771"/>
      <c r="AE21" s="772"/>
    </row>
    <row r="22" spans="2:31" s="19" customFormat="1" ht="12.75" customHeight="1" x14ac:dyDescent="0.2">
      <c r="B22" s="20"/>
      <c r="C22" s="21"/>
      <c r="D22" s="21"/>
      <c r="E22" s="147"/>
      <c r="F22" s="145"/>
      <c r="G22" s="145"/>
      <c r="H22" s="212"/>
      <c r="I22" s="212"/>
      <c r="J22" s="36"/>
      <c r="K22" s="36"/>
      <c r="L22" s="145"/>
      <c r="M22" s="145"/>
      <c r="N22" s="245"/>
      <c r="O22" s="245"/>
      <c r="P22" s="145"/>
      <c r="Q22" s="145"/>
      <c r="R22" s="145"/>
      <c r="S22" s="145"/>
      <c r="T22" s="145"/>
      <c r="U22" s="145"/>
      <c r="V22" s="147"/>
      <c r="W22" s="21"/>
      <c r="X22" s="230" t="s">
        <v>443</v>
      </c>
      <c r="Y22" s="210"/>
      <c r="Z22" s="26"/>
      <c r="AA22" s="148"/>
      <c r="AB22" s="148"/>
      <c r="AC22" s="143"/>
      <c r="AD22" s="143"/>
      <c r="AE22" s="144"/>
    </row>
    <row r="23" spans="2:31" s="19" customFormat="1" ht="6.75" customHeight="1" x14ac:dyDescent="0.2">
      <c r="B23" s="20"/>
      <c r="C23" s="21"/>
      <c r="D23" s="21"/>
      <c r="E23" s="147"/>
      <c r="F23" s="145"/>
      <c r="G23" s="145"/>
      <c r="H23" s="212"/>
      <c r="I23" s="212"/>
      <c r="J23" s="36"/>
      <c r="K23" s="36"/>
      <c r="L23" s="145"/>
      <c r="M23" s="145"/>
      <c r="N23" s="245"/>
      <c r="O23" s="245"/>
      <c r="P23" s="145"/>
      <c r="Q23" s="145"/>
      <c r="R23" s="145"/>
      <c r="S23" s="145"/>
      <c r="T23" s="145"/>
      <c r="U23" s="145"/>
      <c r="V23" s="147"/>
      <c r="W23" s="21"/>
      <c r="X23" s="230" t="s">
        <v>443</v>
      </c>
      <c r="Y23" s="210"/>
      <c r="Z23" s="26"/>
      <c r="AA23" s="84"/>
      <c r="AB23" s="84"/>
      <c r="AC23" s="85"/>
      <c r="AD23" s="85"/>
      <c r="AE23" s="86"/>
    </row>
    <row r="24" spans="2:31" s="19" customFormat="1" x14ac:dyDescent="0.2">
      <c r="B24" s="20"/>
      <c r="C24" s="21"/>
      <c r="D24" s="71" t="s">
        <v>93</v>
      </c>
      <c r="G24" s="21"/>
      <c r="H24" s="210"/>
      <c r="I24" s="210"/>
      <c r="J24" s="25"/>
      <c r="K24" s="25"/>
      <c r="L24" s="21"/>
      <c r="M24" s="21"/>
      <c r="N24" s="244"/>
      <c r="O24" s="244"/>
      <c r="P24" s="21"/>
      <c r="Q24" s="141"/>
      <c r="R24" s="21"/>
      <c r="S24" s="21"/>
      <c r="T24" s="21"/>
      <c r="U24" s="21"/>
      <c r="V24" s="21"/>
      <c r="W24" s="71" t="s">
        <v>84</v>
      </c>
      <c r="X24" s="229"/>
      <c r="Y24" s="229"/>
      <c r="Z24" s="21"/>
      <c r="AA24" s="84"/>
      <c r="AB24" s="84"/>
      <c r="AC24" s="85"/>
      <c r="AD24" s="85"/>
      <c r="AE24" s="86"/>
    </row>
    <row r="25" spans="2:31" s="19" customFormat="1" x14ac:dyDescent="0.2">
      <c r="B25" s="20"/>
      <c r="C25" s="21"/>
      <c r="D25" s="149"/>
      <c r="E25" s="25" t="s">
        <v>92</v>
      </c>
      <c r="F25" s="733"/>
      <c r="G25" s="733"/>
      <c r="H25" s="211" t="s">
        <v>442</v>
      </c>
      <c r="I25" s="211">
        <f>J25*N25</f>
        <v>0</v>
      </c>
      <c r="J25" s="738"/>
      <c r="K25" s="739"/>
      <c r="L25" s="21" t="s">
        <v>43</v>
      </c>
      <c r="M25" s="21" t="s">
        <v>15</v>
      </c>
      <c r="N25" s="751"/>
      <c r="O25" s="752"/>
      <c r="P25" s="147" t="s">
        <v>5</v>
      </c>
      <c r="Q25" s="141" t="s">
        <v>16</v>
      </c>
      <c r="R25" s="737">
        <f>J25*N25*1000</f>
        <v>0</v>
      </c>
      <c r="S25" s="737"/>
      <c r="T25" s="737"/>
      <c r="U25" s="147" t="s">
        <v>1</v>
      </c>
      <c r="V25" s="147"/>
      <c r="W25" s="149"/>
      <c r="X25" s="230" t="s">
        <v>444</v>
      </c>
      <c r="Y25" s="230"/>
      <c r="Z25" s="70" t="s">
        <v>17</v>
      </c>
      <c r="AA25" s="149"/>
      <c r="AB25" s="25" t="s">
        <v>18</v>
      </c>
      <c r="AC25" s="741">
        <f>AA25*37</f>
        <v>0</v>
      </c>
      <c r="AD25" s="741"/>
      <c r="AE25" s="22" t="s">
        <v>1</v>
      </c>
    </row>
    <row r="26" spans="2:31" s="19" customFormat="1" x14ac:dyDescent="0.2">
      <c r="B26" s="20"/>
      <c r="C26" s="21"/>
      <c r="D26" s="21"/>
      <c r="E26" s="147"/>
      <c r="F26" s="735"/>
      <c r="G26" s="735"/>
      <c r="H26" s="211" t="s">
        <v>442</v>
      </c>
      <c r="I26" s="211">
        <f>J26*N26</f>
        <v>0</v>
      </c>
      <c r="J26" s="733"/>
      <c r="K26" s="733"/>
      <c r="L26" s="21"/>
      <c r="M26" s="21"/>
      <c r="N26" s="765"/>
      <c r="O26" s="765"/>
      <c r="P26" s="147"/>
      <c r="Q26" s="141"/>
      <c r="R26" s="735"/>
      <c r="S26" s="735"/>
      <c r="T26" s="735"/>
      <c r="U26" s="147"/>
      <c r="V26" s="147"/>
      <c r="W26" s="21"/>
      <c r="X26" s="230" t="s">
        <v>444</v>
      </c>
      <c r="Y26" s="210"/>
      <c r="Z26" s="25" t="s">
        <v>83</v>
      </c>
      <c r="AA26" s="84"/>
      <c r="AB26" s="84"/>
      <c r="AC26" s="85"/>
      <c r="AD26" s="85"/>
      <c r="AE26" s="86"/>
    </row>
    <row r="27" spans="2:31" s="19" customFormat="1" x14ac:dyDescent="0.2">
      <c r="B27" s="20"/>
      <c r="C27" s="21"/>
      <c r="D27" s="21"/>
      <c r="E27" s="147" t="s">
        <v>94</v>
      </c>
      <c r="F27" s="201"/>
      <c r="G27" s="205"/>
      <c r="H27" s="205"/>
      <c r="I27" s="205"/>
      <c r="J27" s="301"/>
      <c r="K27" s="301"/>
      <c r="L27" s="205"/>
      <c r="M27" s="205"/>
      <c r="N27" s="205"/>
      <c r="O27" s="205"/>
      <c r="P27" s="205"/>
      <c r="Q27" s="205"/>
      <c r="R27" s="205"/>
      <c r="S27" s="205"/>
      <c r="T27" s="205"/>
      <c r="U27" s="202"/>
      <c r="V27" s="147"/>
      <c r="W27" s="147"/>
      <c r="X27" s="206"/>
      <c r="Y27" s="206"/>
      <c r="Z27" s="147"/>
      <c r="AA27" s="84"/>
      <c r="AB27" s="84"/>
      <c r="AC27" s="85"/>
      <c r="AD27" s="85"/>
      <c r="AE27" s="86"/>
    </row>
    <row r="28" spans="2:31" s="19" customFormat="1" ht="15" customHeight="1" x14ac:dyDescent="0.2">
      <c r="B28" s="20"/>
      <c r="C28" s="21"/>
      <c r="D28" s="21"/>
      <c r="E28" s="147" t="s">
        <v>10</v>
      </c>
      <c r="F28" s="201"/>
      <c r="G28" s="205"/>
      <c r="H28" s="205"/>
      <c r="I28" s="205"/>
      <c r="J28" s="301"/>
      <c r="K28" s="301"/>
      <c r="L28" s="205"/>
      <c r="M28" s="205"/>
      <c r="N28" s="205"/>
      <c r="O28" s="205"/>
      <c r="P28" s="205"/>
      <c r="Q28" s="205"/>
      <c r="R28" s="205"/>
      <c r="S28" s="205"/>
      <c r="T28" s="205"/>
      <c r="U28" s="202"/>
      <c r="V28" s="147"/>
      <c r="W28" s="149"/>
      <c r="X28" s="210"/>
      <c r="Y28" s="210"/>
      <c r="Z28" s="26" t="s">
        <v>17</v>
      </c>
      <c r="AA28" s="768"/>
      <c r="AB28" s="742"/>
      <c r="AC28" s="747"/>
      <c r="AD28" s="770"/>
      <c r="AE28" s="772" t="s">
        <v>1</v>
      </c>
    </row>
    <row r="29" spans="2:31" s="19" customFormat="1" ht="15" customHeight="1" x14ac:dyDescent="0.2">
      <c r="B29" s="20"/>
      <c r="C29" s="21"/>
      <c r="D29" s="21"/>
      <c r="E29" s="147"/>
      <c r="F29" s="145"/>
      <c r="G29" s="145"/>
      <c r="H29" s="212"/>
      <c r="I29" s="212"/>
      <c r="J29" s="36"/>
      <c r="K29" s="36"/>
      <c r="L29" s="145"/>
      <c r="M29" s="145"/>
      <c r="N29" s="245"/>
      <c r="O29" s="245"/>
      <c r="P29" s="145"/>
      <c r="Q29" s="145"/>
      <c r="R29" s="145"/>
      <c r="S29" s="145"/>
      <c r="T29" s="145"/>
      <c r="U29" s="145"/>
      <c r="V29" s="147"/>
      <c r="W29" s="21"/>
      <c r="X29" s="210"/>
      <c r="Y29" s="210"/>
      <c r="Z29" s="25" t="s">
        <v>82</v>
      </c>
      <c r="AA29" s="769"/>
      <c r="AB29" s="744"/>
      <c r="AC29" s="749"/>
      <c r="AD29" s="771"/>
      <c r="AE29" s="772"/>
    </row>
    <row r="30" spans="2:31" s="19" customFormat="1" ht="13.5" customHeight="1" x14ac:dyDescent="0.2">
      <c r="B30" s="20"/>
      <c r="C30" s="21"/>
      <c r="D30" s="21"/>
      <c r="E30" s="97"/>
      <c r="F30" s="97"/>
      <c r="G30" s="26"/>
      <c r="H30" s="213"/>
      <c r="I30" s="213"/>
      <c r="J30" s="203"/>
      <c r="K30" s="203"/>
      <c r="L30" s="21"/>
      <c r="M30" s="21"/>
      <c r="N30" s="112"/>
      <c r="O30" s="112"/>
      <c r="P30" s="25"/>
      <c r="Q30" s="89"/>
      <c r="R30" s="89"/>
      <c r="S30" s="89"/>
      <c r="T30" s="89"/>
      <c r="U30" s="94"/>
      <c r="V30" s="21"/>
      <c r="W30" s="21"/>
      <c r="X30" s="210"/>
      <c r="Y30" s="210"/>
      <c r="Z30" s="21"/>
      <c r="AA30" s="21"/>
      <c r="AB30" s="25"/>
      <c r="AC30" s="25"/>
      <c r="AD30" s="21"/>
      <c r="AE30" s="22"/>
    </row>
    <row r="31" spans="2:31" s="19" customFormat="1" ht="24" customHeight="1" x14ac:dyDescent="0.2">
      <c r="B31" s="20"/>
      <c r="C31" s="21"/>
      <c r="E31" s="97"/>
      <c r="F31" s="97"/>
      <c r="H31" s="228"/>
      <c r="I31" s="228"/>
      <c r="J31" s="38"/>
      <c r="K31" s="38"/>
      <c r="N31" s="255"/>
      <c r="O31" s="255"/>
      <c r="V31" s="21"/>
      <c r="W31" s="21"/>
      <c r="X31" s="210" t="s">
        <v>455</v>
      </c>
      <c r="Y31" s="210">
        <f>AB31</f>
        <v>0</v>
      </c>
      <c r="Z31" s="760" t="s">
        <v>23</v>
      </c>
      <c r="AA31" s="760"/>
      <c r="AB31" s="761">
        <f>SUM(R15:T18)+SUM(AC15:AD30)+SUM(R25:T26)</f>
        <v>0</v>
      </c>
      <c r="AC31" s="761"/>
      <c r="AD31" s="761"/>
      <c r="AE31" s="32" t="s">
        <v>1</v>
      </c>
    </row>
    <row r="32" spans="2:31" s="19" customFormat="1" ht="6" customHeight="1" x14ac:dyDescent="0.2">
      <c r="B32" s="27"/>
      <c r="C32" s="28"/>
      <c r="D32" s="28"/>
      <c r="E32" s="28"/>
      <c r="F32" s="28"/>
      <c r="G32" s="28"/>
      <c r="H32" s="214"/>
      <c r="I32" s="214"/>
      <c r="J32" s="37"/>
      <c r="K32" s="37"/>
      <c r="L32" s="28"/>
      <c r="M32" s="28"/>
      <c r="N32" s="256"/>
      <c r="O32" s="256"/>
      <c r="P32" s="28"/>
      <c r="Q32" s="29"/>
      <c r="R32" s="28"/>
      <c r="S32" s="28"/>
      <c r="T32" s="28"/>
      <c r="U32" s="28"/>
      <c r="V32" s="28"/>
      <c r="W32" s="28"/>
      <c r="X32" s="214"/>
      <c r="Y32" s="214"/>
      <c r="Z32" s="28"/>
      <c r="AA32" s="28"/>
      <c r="AB32" s="37"/>
      <c r="AC32" s="37"/>
      <c r="AD32" s="28"/>
      <c r="AE32" s="30"/>
    </row>
    <row r="33" spans="2:31" s="19" customFormat="1" ht="4.5" customHeight="1" x14ac:dyDescent="0.2">
      <c r="B33" s="16"/>
      <c r="C33" s="16"/>
      <c r="D33" s="16"/>
      <c r="E33" s="16"/>
      <c r="F33" s="16"/>
      <c r="G33" s="16"/>
      <c r="H33" s="215"/>
      <c r="I33" s="215"/>
      <c r="J33" s="39"/>
      <c r="K33" s="39"/>
      <c r="L33" s="16"/>
      <c r="M33" s="16"/>
      <c r="N33" s="243"/>
      <c r="O33" s="243"/>
      <c r="P33" s="16"/>
      <c r="Q33" s="17"/>
      <c r="R33" s="16"/>
      <c r="S33" s="16"/>
      <c r="T33" s="16"/>
      <c r="U33" s="16"/>
      <c r="V33" s="16"/>
      <c r="W33" s="16"/>
      <c r="X33" s="215"/>
      <c r="Y33" s="215"/>
      <c r="Z33" s="16"/>
      <c r="AA33" s="16"/>
      <c r="AB33" s="39"/>
      <c r="AC33" s="39"/>
      <c r="AD33" s="16"/>
      <c r="AE33" s="16"/>
    </row>
    <row r="34" spans="2:31" ht="12" customHeight="1" x14ac:dyDescent="0.2">
      <c r="B34" s="12"/>
      <c r="C34" s="10"/>
      <c r="D34" s="10"/>
      <c r="E34" s="10"/>
      <c r="F34" s="10"/>
      <c r="G34" s="10"/>
      <c r="H34" s="208"/>
      <c r="I34" s="208"/>
      <c r="J34" s="35"/>
      <c r="K34" s="35"/>
      <c r="L34" s="10"/>
      <c r="M34" s="10"/>
      <c r="N34" s="243"/>
      <c r="O34" s="243"/>
      <c r="P34" s="10"/>
      <c r="Q34" s="92"/>
      <c r="R34" s="10"/>
      <c r="S34" s="10"/>
      <c r="T34" s="10"/>
      <c r="U34" s="10"/>
      <c r="V34" s="10"/>
      <c r="W34" s="10"/>
      <c r="X34" s="208"/>
      <c r="Y34" s="208"/>
      <c r="Z34" s="10"/>
      <c r="AA34" s="10"/>
      <c r="AB34" s="35"/>
      <c r="AC34" s="35"/>
      <c r="AD34" s="10"/>
      <c r="AE34" s="11"/>
    </row>
    <row r="35" spans="2:31" s="19" customFormat="1" ht="14.4" x14ac:dyDescent="0.2">
      <c r="B35" s="750"/>
      <c r="C35" s="735"/>
      <c r="D35" s="151"/>
      <c r="E35" s="31" t="s">
        <v>119</v>
      </c>
      <c r="F35" s="31"/>
      <c r="G35" s="31"/>
      <c r="H35" s="209"/>
      <c r="I35" s="209"/>
      <c r="J35" s="25"/>
      <c r="K35" s="25"/>
      <c r="L35" s="21"/>
      <c r="M35" s="21"/>
      <c r="N35" s="244"/>
      <c r="O35" s="244"/>
      <c r="P35" s="23" t="s">
        <v>25</v>
      </c>
      <c r="Q35" s="776"/>
      <c r="R35" s="776"/>
      <c r="S35" s="21"/>
      <c r="T35" s="21"/>
      <c r="U35" s="21"/>
      <c r="V35" s="21"/>
      <c r="W35" s="21"/>
      <c r="X35" s="210"/>
      <c r="Y35" s="210"/>
      <c r="Z35" s="21"/>
      <c r="AA35" s="21"/>
      <c r="AB35" s="25"/>
      <c r="AC35" s="25"/>
      <c r="AD35" s="21"/>
      <c r="AE35" s="22"/>
    </row>
    <row r="36" spans="2:31" s="19" customFormat="1" ht="14.4" x14ac:dyDescent="0.2">
      <c r="B36" s="91"/>
      <c r="C36" s="89"/>
      <c r="D36" s="31"/>
      <c r="E36" s="31"/>
      <c r="F36" s="31"/>
      <c r="G36" s="31"/>
      <c r="H36" s="209"/>
      <c r="I36" s="209"/>
      <c r="J36" s="25"/>
      <c r="K36" s="25"/>
      <c r="L36" s="21"/>
      <c r="M36" s="21"/>
      <c r="N36" s="244"/>
      <c r="O36" s="244"/>
      <c r="P36" s="21"/>
      <c r="Q36" s="89"/>
      <c r="R36" s="89"/>
      <c r="S36" s="21"/>
      <c r="T36" s="21"/>
      <c r="U36" s="21"/>
      <c r="V36" s="21"/>
      <c r="W36" s="21"/>
      <c r="X36" s="210"/>
      <c r="Y36" s="210"/>
      <c r="Z36" s="21"/>
      <c r="AA36" s="21"/>
      <c r="AB36" s="25"/>
      <c r="AC36" s="25"/>
      <c r="AD36" s="21"/>
      <c r="AE36" s="22"/>
    </row>
    <row r="37" spans="2:31" s="19" customFormat="1" ht="14.4" x14ac:dyDescent="0.2">
      <c r="B37" s="142"/>
      <c r="C37" s="141"/>
      <c r="D37" s="95" t="s">
        <v>110</v>
      </c>
      <c r="E37" s="96"/>
      <c r="F37" s="96"/>
      <c r="G37" s="96"/>
      <c r="H37" s="249"/>
      <c r="I37" s="249"/>
      <c r="J37" s="39"/>
      <c r="K37" s="39"/>
      <c r="L37" s="16"/>
      <c r="M37" s="16"/>
      <c r="N37" s="243"/>
      <c r="O37" s="243"/>
      <c r="P37" s="16"/>
      <c r="Q37" s="17"/>
      <c r="R37" s="17"/>
      <c r="S37" s="16"/>
      <c r="T37" s="16"/>
      <c r="U37" s="16"/>
      <c r="V37" s="16"/>
      <c r="W37" s="16"/>
      <c r="X37" s="215"/>
      <c r="Y37" s="215"/>
      <c r="Z37" s="16"/>
      <c r="AA37" s="16"/>
      <c r="AB37" s="39"/>
      <c r="AC37" s="39"/>
      <c r="AD37" s="18"/>
      <c r="AE37" s="22"/>
    </row>
    <row r="38" spans="2:31" s="19" customFormat="1" ht="12" customHeight="1" x14ac:dyDescent="0.2">
      <c r="B38" s="142"/>
      <c r="C38" s="141"/>
      <c r="D38" s="194"/>
      <c r="E38" s="195"/>
      <c r="F38" s="195"/>
      <c r="G38" s="195"/>
      <c r="H38" s="195"/>
      <c r="I38" s="195"/>
      <c r="J38" s="299"/>
      <c r="K38" s="299"/>
      <c r="L38" s="195"/>
      <c r="M38" s="195"/>
      <c r="N38" s="195"/>
      <c r="O38" s="195"/>
      <c r="P38" s="195"/>
      <c r="Q38" s="195"/>
      <c r="R38" s="195"/>
      <c r="S38" s="195"/>
      <c r="T38" s="195"/>
      <c r="U38" s="195"/>
      <c r="V38" s="195"/>
      <c r="W38" s="195"/>
      <c r="X38" s="195"/>
      <c r="Y38" s="195"/>
      <c r="Z38" s="195"/>
      <c r="AA38" s="195"/>
      <c r="AB38" s="195"/>
      <c r="AC38" s="195"/>
      <c r="AD38" s="196"/>
      <c r="AE38" s="22"/>
    </row>
    <row r="39" spans="2:31" s="19" customFormat="1" ht="12" customHeight="1" x14ac:dyDescent="0.2">
      <c r="B39" s="142"/>
      <c r="C39" s="141"/>
      <c r="D39" s="194"/>
      <c r="E39" s="195"/>
      <c r="F39" s="195"/>
      <c r="G39" s="195"/>
      <c r="H39" s="195"/>
      <c r="I39" s="195"/>
      <c r="J39" s="299"/>
      <c r="K39" s="299"/>
      <c r="L39" s="195"/>
      <c r="M39" s="195"/>
      <c r="N39" s="195"/>
      <c r="O39" s="195"/>
      <c r="P39" s="195"/>
      <c r="Q39" s="195"/>
      <c r="R39" s="195"/>
      <c r="S39" s="195"/>
      <c r="T39" s="195"/>
      <c r="U39" s="195"/>
      <c r="V39" s="195"/>
      <c r="W39" s="195"/>
      <c r="X39" s="195"/>
      <c r="Y39" s="195"/>
      <c r="Z39" s="195"/>
      <c r="AA39" s="195"/>
      <c r="AB39" s="195"/>
      <c r="AC39" s="195"/>
      <c r="AD39" s="196"/>
      <c r="AE39" s="22"/>
    </row>
    <row r="40" spans="2:31" s="19" customFormat="1" ht="12" customHeight="1" x14ac:dyDescent="0.2">
      <c r="B40" s="142"/>
      <c r="C40" s="141"/>
      <c r="D40" s="194"/>
      <c r="E40" s="195"/>
      <c r="F40" s="195"/>
      <c r="G40" s="195"/>
      <c r="H40" s="195"/>
      <c r="I40" s="195"/>
      <c r="J40" s="299"/>
      <c r="K40" s="299"/>
      <c r="L40" s="195"/>
      <c r="M40" s="195"/>
      <c r="N40" s="195"/>
      <c r="O40" s="195"/>
      <c r="P40" s="195"/>
      <c r="Q40" s="195"/>
      <c r="R40" s="195"/>
      <c r="S40" s="195"/>
      <c r="T40" s="195"/>
      <c r="U40" s="195"/>
      <c r="V40" s="195"/>
      <c r="W40" s="195"/>
      <c r="X40" s="195"/>
      <c r="Y40" s="195"/>
      <c r="Z40" s="195"/>
      <c r="AA40" s="195"/>
      <c r="AB40" s="195"/>
      <c r="AC40" s="195"/>
      <c r="AD40" s="196"/>
      <c r="AE40" s="22"/>
    </row>
    <row r="41" spans="2:31" s="19" customFormat="1" ht="12" customHeight="1" x14ac:dyDescent="0.2">
      <c r="B41" s="142"/>
      <c r="C41" s="141"/>
      <c r="D41" s="197"/>
      <c r="E41" s="198"/>
      <c r="F41" s="198"/>
      <c r="G41" s="198"/>
      <c r="H41" s="198"/>
      <c r="I41" s="198"/>
      <c r="J41" s="300"/>
      <c r="K41" s="300"/>
      <c r="L41" s="198"/>
      <c r="M41" s="198"/>
      <c r="N41" s="198"/>
      <c r="O41" s="198"/>
      <c r="P41" s="198"/>
      <c r="Q41" s="198"/>
      <c r="R41" s="198"/>
      <c r="S41" s="198"/>
      <c r="T41" s="198"/>
      <c r="U41" s="198"/>
      <c r="V41" s="198"/>
      <c r="W41" s="198"/>
      <c r="X41" s="198"/>
      <c r="Y41" s="198"/>
      <c r="Z41" s="198"/>
      <c r="AA41" s="198"/>
      <c r="AB41" s="198"/>
      <c r="AC41" s="198"/>
      <c r="AD41" s="199"/>
      <c r="AE41" s="22"/>
    </row>
    <row r="42" spans="2:31" s="19" customFormat="1" ht="9.75" customHeight="1" x14ac:dyDescent="0.2">
      <c r="B42" s="142"/>
      <c r="C42" s="141"/>
      <c r="D42" s="31"/>
      <c r="E42" s="31"/>
      <c r="F42" s="31"/>
      <c r="G42" s="31"/>
      <c r="H42" s="209"/>
      <c r="I42" s="209"/>
      <c r="J42" s="25"/>
      <c r="K42" s="25"/>
      <c r="L42" s="21"/>
      <c r="M42" s="21"/>
      <c r="N42" s="244"/>
      <c r="O42" s="244"/>
      <c r="P42" s="21"/>
      <c r="Q42" s="141"/>
      <c r="R42" s="141"/>
      <c r="S42" s="21"/>
      <c r="T42" s="21"/>
      <c r="U42" s="21"/>
      <c r="V42" s="21"/>
      <c r="W42" s="21"/>
      <c r="X42" s="210"/>
      <c r="Y42" s="210"/>
      <c r="Z42" s="21"/>
      <c r="AA42" s="21"/>
      <c r="AB42" s="25"/>
      <c r="AC42" s="25"/>
      <c r="AD42" s="21"/>
      <c r="AE42" s="22"/>
    </row>
    <row r="43" spans="2:31" s="19" customFormat="1" ht="18" customHeight="1" x14ac:dyDescent="0.2">
      <c r="B43" s="314"/>
      <c r="C43" s="313"/>
      <c r="D43" s="31"/>
      <c r="E43" s="31"/>
      <c r="F43" s="31"/>
      <c r="G43" s="31"/>
      <c r="H43" s="209"/>
      <c r="I43" s="209"/>
      <c r="J43" s="25"/>
      <c r="K43" s="25"/>
      <c r="L43" s="21"/>
      <c r="M43" s="21"/>
      <c r="N43" s="25"/>
      <c r="O43" s="25"/>
      <c r="P43" s="21"/>
      <c r="Q43" s="313"/>
      <c r="R43" s="313"/>
      <c r="S43" s="21"/>
      <c r="T43" s="21"/>
      <c r="U43" s="21"/>
      <c r="V43" s="21"/>
      <c r="W43" s="5"/>
      <c r="X43" s="318" t="s">
        <v>34</v>
      </c>
      <c r="Y43" s="318" t="s">
        <v>36</v>
      </c>
      <c r="Z43" s="319" t="s">
        <v>494</v>
      </c>
      <c r="AA43" s="132"/>
      <c r="AB43" s="132"/>
      <c r="AC43" s="132"/>
      <c r="AD43" s="5"/>
      <c r="AE43" s="22"/>
    </row>
    <row r="44" spans="2:31" s="19" customFormat="1" ht="18" customHeight="1" x14ac:dyDescent="0.2">
      <c r="B44" s="314"/>
      <c r="C44" s="313"/>
      <c r="D44" s="31"/>
      <c r="E44" s="31"/>
      <c r="F44" s="31"/>
      <c r="G44" s="31"/>
      <c r="H44" s="209"/>
      <c r="I44" s="209"/>
      <c r="J44" s="25"/>
      <c r="K44" s="25"/>
      <c r="L44" s="21"/>
      <c r="M44" s="21"/>
      <c r="N44" s="25"/>
      <c r="O44" s="25"/>
      <c r="P44" s="21"/>
      <c r="Q44" s="313"/>
      <c r="R44" s="313"/>
      <c r="S44" s="21"/>
      <c r="T44" s="21"/>
      <c r="U44" s="21"/>
      <c r="V44" s="21"/>
      <c r="W44" s="25" t="s">
        <v>492</v>
      </c>
      <c r="X44" s="210"/>
      <c r="Y44" s="210"/>
      <c r="Z44" s="315"/>
      <c r="AA44" s="312" t="s">
        <v>493</v>
      </c>
      <c r="AB44" s="316"/>
      <c r="AC44" s="316"/>
      <c r="AD44" s="316"/>
      <c r="AE44" s="22"/>
    </row>
    <row r="45" spans="2:31" s="19" customFormat="1" x14ac:dyDescent="0.2">
      <c r="B45" s="20"/>
      <c r="C45" s="21"/>
      <c r="D45" s="71" t="s">
        <v>85</v>
      </c>
      <c r="G45" s="21"/>
      <c r="H45" s="210"/>
      <c r="I45" s="210"/>
      <c r="J45" s="25"/>
      <c r="K45" s="25"/>
      <c r="L45" s="21"/>
      <c r="M45" s="21"/>
      <c r="N45" s="244"/>
      <c r="O45" s="244"/>
      <c r="P45" s="21"/>
      <c r="Q45" s="141"/>
      <c r="R45" s="21"/>
      <c r="S45" s="21"/>
      <c r="T45" s="21"/>
      <c r="U45" s="21"/>
      <c r="V45" s="21"/>
      <c r="W45" s="71" t="s">
        <v>84</v>
      </c>
      <c r="X45" s="229"/>
      <c r="Y45" s="229"/>
      <c r="Z45" s="21"/>
      <c r="AA45" s="21"/>
      <c r="AB45" s="25"/>
      <c r="AC45" s="25"/>
      <c r="AD45" s="21"/>
      <c r="AE45" s="22"/>
    </row>
    <row r="46" spans="2:31" s="19" customFormat="1" x14ac:dyDescent="0.2">
      <c r="B46" s="20"/>
      <c r="C46" s="21"/>
      <c r="D46" s="149"/>
      <c r="E46" s="147" t="s">
        <v>12</v>
      </c>
      <c r="F46" s="733" t="s">
        <v>40</v>
      </c>
      <c r="G46" s="733"/>
      <c r="H46" s="211" t="s">
        <v>445</v>
      </c>
      <c r="I46" s="211">
        <f>J46*N46</f>
        <v>0</v>
      </c>
      <c r="J46" s="738"/>
      <c r="K46" s="739"/>
      <c r="L46" s="21" t="s">
        <v>43</v>
      </c>
      <c r="M46" s="21" t="s">
        <v>15</v>
      </c>
      <c r="N46" s="751"/>
      <c r="O46" s="752"/>
      <c r="P46" s="147" t="s">
        <v>5</v>
      </c>
      <c r="Q46" s="141" t="s">
        <v>16</v>
      </c>
      <c r="R46" s="737">
        <f>J46*N46*2800</f>
        <v>0</v>
      </c>
      <c r="S46" s="737"/>
      <c r="T46" s="737"/>
      <c r="U46" s="147" t="s">
        <v>1</v>
      </c>
      <c r="V46" s="147"/>
      <c r="W46" s="149"/>
      <c r="X46" s="230" t="s">
        <v>447</v>
      </c>
      <c r="Y46" s="230"/>
      <c r="Z46" s="70" t="s">
        <v>17</v>
      </c>
      <c r="AA46" s="149"/>
      <c r="AB46" s="25" t="s">
        <v>18</v>
      </c>
      <c r="AC46" s="741">
        <f>AA46*37</f>
        <v>0</v>
      </c>
      <c r="AD46" s="741"/>
      <c r="AE46" s="22" t="s">
        <v>1</v>
      </c>
    </row>
    <row r="47" spans="2:31" s="19" customFormat="1" x14ac:dyDescent="0.2">
      <c r="B47" s="20"/>
      <c r="C47" s="21"/>
      <c r="D47" s="21"/>
      <c r="E47" s="147"/>
      <c r="F47" s="735" t="s">
        <v>41</v>
      </c>
      <c r="G47" s="735"/>
      <c r="H47" s="211" t="s">
        <v>445</v>
      </c>
      <c r="I47" s="211">
        <f>J47*N47</f>
        <v>0</v>
      </c>
      <c r="J47" s="738"/>
      <c r="K47" s="739"/>
      <c r="L47" s="21" t="s">
        <v>43</v>
      </c>
      <c r="M47" s="21" t="s">
        <v>15</v>
      </c>
      <c r="N47" s="751"/>
      <c r="O47" s="752"/>
      <c r="P47" s="147" t="s">
        <v>5</v>
      </c>
      <c r="Q47" s="141" t="s">
        <v>16</v>
      </c>
      <c r="R47" s="737">
        <f>J47*N47*2800</f>
        <v>0</v>
      </c>
      <c r="S47" s="737"/>
      <c r="T47" s="737"/>
      <c r="U47" s="147" t="s">
        <v>1</v>
      </c>
      <c r="V47" s="147"/>
      <c r="W47" s="21"/>
      <c r="X47" s="230" t="s">
        <v>447</v>
      </c>
      <c r="Y47" s="210"/>
      <c r="Z47" s="25" t="s">
        <v>83</v>
      </c>
      <c r="AA47" s="149"/>
      <c r="AB47" s="25" t="s">
        <v>18</v>
      </c>
      <c r="AC47" s="741">
        <f>AA47*37</f>
        <v>0</v>
      </c>
      <c r="AD47" s="741"/>
      <c r="AE47" s="22" t="s">
        <v>1</v>
      </c>
    </row>
    <row r="48" spans="2:31" s="19" customFormat="1" x14ac:dyDescent="0.2">
      <c r="B48" s="20"/>
      <c r="C48" s="21"/>
      <c r="D48" s="21"/>
      <c r="E48" s="147"/>
      <c r="F48" s="147"/>
      <c r="G48" s="147"/>
      <c r="H48" s="211" t="s">
        <v>445</v>
      </c>
      <c r="I48" s="211">
        <f>J48*N48</f>
        <v>0</v>
      </c>
      <c r="J48" s="738"/>
      <c r="K48" s="739"/>
      <c r="L48" s="21" t="s">
        <v>14</v>
      </c>
      <c r="M48" s="21" t="s">
        <v>15</v>
      </c>
      <c r="N48" s="751"/>
      <c r="O48" s="752"/>
      <c r="P48" s="147" t="s">
        <v>5</v>
      </c>
      <c r="Q48" s="141" t="s">
        <v>16</v>
      </c>
      <c r="R48" s="737">
        <f>J48*N48*2800</f>
        <v>0</v>
      </c>
      <c r="S48" s="737"/>
      <c r="T48" s="737"/>
      <c r="U48" s="147" t="s">
        <v>1</v>
      </c>
      <c r="V48" s="147"/>
      <c r="W48" s="21"/>
      <c r="X48" s="230" t="s">
        <v>447</v>
      </c>
      <c r="Y48" s="210"/>
      <c r="Z48" s="147"/>
      <c r="AA48" s="149"/>
      <c r="AB48" s="25" t="s">
        <v>18</v>
      </c>
      <c r="AC48" s="741">
        <f>AA48*37</f>
        <v>0</v>
      </c>
      <c r="AD48" s="741"/>
      <c r="AE48" s="22" t="s">
        <v>1</v>
      </c>
    </row>
    <row r="49" spans="2:31" s="19" customFormat="1" x14ac:dyDescent="0.2">
      <c r="B49" s="20"/>
      <c r="C49" s="21"/>
      <c r="D49" s="21"/>
      <c r="E49" s="147"/>
      <c r="F49" s="147"/>
      <c r="G49" s="147"/>
      <c r="H49" s="211" t="s">
        <v>445</v>
      </c>
      <c r="I49" s="211">
        <f>J49*N49</f>
        <v>0</v>
      </c>
      <c r="J49" s="36"/>
      <c r="K49" s="36"/>
      <c r="L49" s="145"/>
      <c r="M49" s="145"/>
      <c r="N49" s="245"/>
      <c r="O49" s="245"/>
      <c r="P49" s="145"/>
      <c r="Q49" s="145"/>
      <c r="R49" s="141"/>
      <c r="S49" s="141"/>
      <c r="T49" s="141"/>
      <c r="U49" s="147"/>
      <c r="V49" s="21"/>
      <c r="W49" s="21"/>
      <c r="X49" s="230" t="s">
        <v>447</v>
      </c>
      <c r="Y49" s="210"/>
      <c r="Z49" s="145"/>
      <c r="AA49" s="150"/>
      <c r="AB49" s="25" t="s">
        <v>18</v>
      </c>
      <c r="AC49" s="741">
        <f>AA49*37</f>
        <v>0</v>
      </c>
      <c r="AD49" s="741"/>
      <c r="AE49" s="22" t="s">
        <v>1</v>
      </c>
    </row>
    <row r="50" spans="2:31" s="19" customFormat="1" x14ac:dyDescent="0.2">
      <c r="B50" s="20"/>
      <c r="C50" s="21"/>
      <c r="D50" s="21"/>
      <c r="E50" s="147" t="s">
        <v>94</v>
      </c>
      <c r="F50" s="201"/>
      <c r="G50" s="205"/>
      <c r="H50" s="205"/>
      <c r="I50" s="205"/>
      <c r="J50" s="301"/>
      <c r="K50" s="301"/>
      <c r="L50" s="205"/>
      <c r="M50" s="205"/>
      <c r="N50" s="205"/>
      <c r="O50" s="205"/>
      <c r="P50" s="205"/>
      <c r="Q50" s="205"/>
      <c r="R50" s="205"/>
      <c r="S50" s="205"/>
      <c r="T50" s="205"/>
      <c r="U50" s="202"/>
      <c r="V50" s="147"/>
      <c r="W50" s="147"/>
      <c r="X50" s="230" t="s">
        <v>447</v>
      </c>
      <c r="Y50" s="206"/>
      <c r="Z50" s="147"/>
      <c r="AA50" s="147"/>
      <c r="AB50" s="147"/>
      <c r="AC50" s="147"/>
      <c r="AD50" s="147"/>
      <c r="AE50" s="24"/>
    </row>
    <row r="51" spans="2:31" s="19" customFormat="1" ht="13.5" customHeight="1" x14ac:dyDescent="0.2">
      <c r="B51" s="20"/>
      <c r="C51" s="21"/>
      <c r="D51" s="21"/>
      <c r="E51" s="147" t="s">
        <v>10</v>
      </c>
      <c r="F51" s="201"/>
      <c r="G51" s="205"/>
      <c r="H51" s="205"/>
      <c r="I51" s="205"/>
      <c r="J51" s="301"/>
      <c r="K51" s="301"/>
      <c r="L51" s="205"/>
      <c r="M51" s="205"/>
      <c r="N51" s="205"/>
      <c r="O51" s="205"/>
      <c r="P51" s="205"/>
      <c r="Q51" s="205"/>
      <c r="R51" s="205"/>
      <c r="S51" s="205"/>
      <c r="T51" s="205"/>
      <c r="U51" s="202"/>
      <c r="V51" s="147"/>
      <c r="W51" s="149"/>
      <c r="X51" s="230" t="s">
        <v>447</v>
      </c>
      <c r="Y51" s="210"/>
      <c r="Z51" s="26" t="s">
        <v>17</v>
      </c>
      <c r="AA51" s="768"/>
      <c r="AB51" s="742"/>
      <c r="AC51" s="747"/>
      <c r="AD51" s="770"/>
      <c r="AE51" s="772" t="s">
        <v>1</v>
      </c>
    </row>
    <row r="52" spans="2:31" s="19" customFormat="1" ht="13.5" customHeight="1" x14ac:dyDescent="0.2">
      <c r="B52" s="20"/>
      <c r="C52" s="21"/>
      <c r="D52" s="21"/>
      <c r="E52" s="147"/>
      <c r="F52" s="145"/>
      <c r="G52" s="145"/>
      <c r="H52" s="212"/>
      <c r="I52" s="212"/>
      <c r="J52" s="36"/>
      <c r="K52" s="36"/>
      <c r="L52" s="145"/>
      <c r="M52" s="145"/>
      <c r="N52" s="245"/>
      <c r="O52" s="245"/>
      <c r="P52" s="145"/>
      <c r="Q52" s="145"/>
      <c r="R52" s="145"/>
      <c r="S52" s="145"/>
      <c r="T52" s="145"/>
      <c r="U52" s="145"/>
      <c r="V52" s="147"/>
      <c r="W52" s="21"/>
      <c r="X52" s="230" t="s">
        <v>447</v>
      </c>
      <c r="Y52" s="210"/>
      <c r="Z52" s="25" t="s">
        <v>82</v>
      </c>
      <c r="AA52" s="769"/>
      <c r="AB52" s="744"/>
      <c r="AC52" s="749"/>
      <c r="AD52" s="771"/>
      <c r="AE52" s="772"/>
    </row>
    <row r="53" spans="2:31" s="19" customFormat="1" ht="12.75" customHeight="1" x14ac:dyDescent="0.2">
      <c r="B53" s="20"/>
      <c r="C53" s="21"/>
      <c r="D53" s="21"/>
      <c r="E53" s="147"/>
      <c r="F53" s="145"/>
      <c r="G53" s="145"/>
      <c r="H53" s="212"/>
      <c r="I53" s="212"/>
      <c r="J53" s="36"/>
      <c r="K53" s="36"/>
      <c r="L53" s="145"/>
      <c r="M53" s="145"/>
      <c r="N53" s="245"/>
      <c r="O53" s="245"/>
      <c r="P53" s="145"/>
      <c r="Q53" s="145"/>
      <c r="R53" s="145"/>
      <c r="S53" s="145"/>
      <c r="T53" s="145"/>
      <c r="U53" s="145"/>
      <c r="V53" s="147"/>
      <c r="W53" s="21"/>
      <c r="X53" s="230" t="s">
        <v>447</v>
      </c>
      <c r="Y53" s="210"/>
      <c r="Z53" s="26"/>
      <c r="AA53" s="148"/>
      <c r="AB53" s="148"/>
      <c r="AC53" s="143"/>
      <c r="AD53" s="143"/>
      <c r="AE53" s="144"/>
    </row>
    <row r="54" spans="2:31" s="19" customFormat="1" ht="6.75" customHeight="1" x14ac:dyDescent="0.2">
      <c r="B54" s="20"/>
      <c r="C54" s="21"/>
      <c r="D54" s="21"/>
      <c r="E54" s="147"/>
      <c r="F54" s="145"/>
      <c r="G54" s="145"/>
      <c r="H54" s="212"/>
      <c r="I54" s="212"/>
      <c r="J54" s="36"/>
      <c r="K54" s="36"/>
      <c r="L54" s="145"/>
      <c r="M54" s="145"/>
      <c r="N54" s="245"/>
      <c r="O54" s="245"/>
      <c r="P54" s="145"/>
      <c r="Q54" s="145"/>
      <c r="R54" s="145"/>
      <c r="S54" s="145"/>
      <c r="T54" s="145"/>
      <c r="U54" s="145"/>
      <c r="V54" s="147"/>
      <c r="W54" s="21"/>
      <c r="X54" s="230" t="s">
        <v>447</v>
      </c>
      <c r="Y54" s="210"/>
      <c r="Z54" s="26"/>
      <c r="AA54" s="84"/>
      <c r="AB54" s="84"/>
      <c r="AC54" s="85"/>
      <c r="AD54" s="85"/>
      <c r="AE54" s="86"/>
    </row>
    <row r="55" spans="2:31" s="19" customFormat="1" x14ac:dyDescent="0.2">
      <c r="B55" s="20"/>
      <c r="C55" s="21"/>
      <c r="D55" s="71" t="s">
        <v>93</v>
      </c>
      <c r="G55" s="21"/>
      <c r="H55" s="210"/>
      <c r="I55" s="210"/>
      <c r="J55" s="25"/>
      <c r="K55" s="25"/>
      <c r="L55" s="21"/>
      <c r="M55" s="21"/>
      <c r="N55" s="244"/>
      <c r="O55" s="244"/>
      <c r="P55" s="21"/>
      <c r="Q55" s="141"/>
      <c r="R55" s="21"/>
      <c r="S55" s="21"/>
      <c r="T55" s="21"/>
      <c r="U55" s="21"/>
      <c r="V55" s="21"/>
      <c r="W55" s="71" t="s">
        <v>84</v>
      </c>
      <c r="X55" s="229"/>
      <c r="Y55" s="229"/>
      <c r="Z55" s="21"/>
      <c r="AA55" s="84"/>
      <c r="AB55" s="84"/>
      <c r="AC55" s="85"/>
      <c r="AD55" s="85"/>
      <c r="AE55" s="86"/>
    </row>
    <row r="56" spans="2:31" s="19" customFormat="1" x14ac:dyDescent="0.2">
      <c r="B56" s="20"/>
      <c r="C56" s="21"/>
      <c r="D56" s="149"/>
      <c r="E56" s="25" t="s">
        <v>92</v>
      </c>
      <c r="F56" s="733"/>
      <c r="G56" s="733"/>
      <c r="H56" s="211" t="s">
        <v>446</v>
      </c>
      <c r="I56" s="211">
        <f>J56*N56</f>
        <v>0</v>
      </c>
      <c r="J56" s="738"/>
      <c r="K56" s="739"/>
      <c r="L56" s="21" t="s">
        <v>43</v>
      </c>
      <c r="M56" s="21" t="s">
        <v>15</v>
      </c>
      <c r="N56" s="751"/>
      <c r="O56" s="752"/>
      <c r="P56" s="147" t="s">
        <v>5</v>
      </c>
      <c r="Q56" s="141" t="s">
        <v>16</v>
      </c>
      <c r="R56" s="737">
        <f>J56*N56*1000</f>
        <v>0</v>
      </c>
      <c r="S56" s="737"/>
      <c r="T56" s="737"/>
      <c r="U56" s="147" t="s">
        <v>1</v>
      </c>
      <c r="V56" s="147"/>
      <c r="W56" s="149"/>
      <c r="X56" s="230" t="s">
        <v>448</v>
      </c>
      <c r="Y56" s="230"/>
      <c r="Z56" s="70" t="s">
        <v>17</v>
      </c>
      <c r="AA56" s="149"/>
      <c r="AB56" s="25" t="s">
        <v>18</v>
      </c>
      <c r="AC56" s="741">
        <f>AA56*37</f>
        <v>0</v>
      </c>
      <c r="AD56" s="741"/>
      <c r="AE56" s="22" t="s">
        <v>1</v>
      </c>
    </row>
    <row r="57" spans="2:31" s="19" customFormat="1" x14ac:dyDescent="0.2">
      <c r="B57" s="20"/>
      <c r="C57" s="21"/>
      <c r="D57" s="21"/>
      <c r="E57" s="147"/>
      <c r="F57" s="735"/>
      <c r="G57" s="735"/>
      <c r="H57" s="211" t="s">
        <v>446</v>
      </c>
      <c r="I57" s="211">
        <f>J57*N57</f>
        <v>0</v>
      </c>
      <c r="J57" s="733"/>
      <c r="K57" s="733"/>
      <c r="L57" s="21"/>
      <c r="M57" s="21"/>
      <c r="N57" s="765"/>
      <c r="O57" s="765"/>
      <c r="P57" s="147"/>
      <c r="Q57" s="141"/>
      <c r="R57" s="735"/>
      <c r="S57" s="735"/>
      <c r="T57" s="735"/>
      <c r="U57" s="147"/>
      <c r="V57" s="147"/>
      <c r="W57" s="21"/>
      <c r="X57" s="230" t="s">
        <v>448</v>
      </c>
      <c r="Y57" s="210"/>
      <c r="Z57" s="25" t="s">
        <v>83</v>
      </c>
      <c r="AA57" s="84"/>
      <c r="AB57" s="84"/>
      <c r="AC57" s="85"/>
      <c r="AD57" s="85"/>
      <c r="AE57" s="86"/>
    </row>
    <row r="58" spans="2:31" s="19" customFormat="1" x14ac:dyDescent="0.2">
      <c r="B58" s="20"/>
      <c r="C58" s="21"/>
      <c r="D58" s="21"/>
      <c r="E58" s="147" t="s">
        <v>94</v>
      </c>
      <c r="F58" s="201"/>
      <c r="G58" s="205"/>
      <c r="H58" s="205"/>
      <c r="I58" s="205"/>
      <c r="J58" s="301"/>
      <c r="K58" s="301"/>
      <c r="L58" s="205"/>
      <c r="M58" s="205"/>
      <c r="N58" s="205"/>
      <c r="O58" s="205"/>
      <c r="P58" s="205"/>
      <c r="Q58" s="205"/>
      <c r="R58" s="205"/>
      <c r="S58" s="205"/>
      <c r="T58" s="205"/>
      <c r="U58" s="202"/>
      <c r="V58" s="147"/>
      <c r="W58" s="147"/>
      <c r="X58" s="206"/>
      <c r="Y58" s="206"/>
      <c r="Z58" s="147"/>
      <c r="AA58" s="84"/>
      <c r="AB58" s="84"/>
      <c r="AC58" s="85"/>
      <c r="AD58" s="85"/>
      <c r="AE58" s="86"/>
    </row>
    <row r="59" spans="2:31" s="19" customFormat="1" ht="15" customHeight="1" x14ac:dyDescent="0.2">
      <c r="B59" s="20"/>
      <c r="C59" s="21"/>
      <c r="D59" s="21"/>
      <c r="E59" s="147" t="s">
        <v>10</v>
      </c>
      <c r="F59" s="201"/>
      <c r="G59" s="205"/>
      <c r="H59" s="205"/>
      <c r="I59" s="205"/>
      <c r="J59" s="301"/>
      <c r="K59" s="301"/>
      <c r="L59" s="205"/>
      <c r="M59" s="205"/>
      <c r="N59" s="205"/>
      <c r="O59" s="205"/>
      <c r="P59" s="205"/>
      <c r="Q59" s="205"/>
      <c r="R59" s="205"/>
      <c r="S59" s="205"/>
      <c r="T59" s="205"/>
      <c r="U59" s="202"/>
      <c r="V59" s="147"/>
      <c r="W59" s="149"/>
      <c r="X59" s="210"/>
      <c r="Y59" s="210"/>
      <c r="Z59" s="26" t="s">
        <v>17</v>
      </c>
      <c r="AA59" s="768"/>
      <c r="AB59" s="742"/>
      <c r="AC59" s="747"/>
      <c r="AD59" s="770"/>
      <c r="AE59" s="772" t="s">
        <v>1</v>
      </c>
    </row>
    <row r="60" spans="2:31" s="19" customFormat="1" ht="15" customHeight="1" x14ac:dyDescent="0.2">
      <c r="B60" s="20"/>
      <c r="C60" s="21"/>
      <c r="D60" s="21"/>
      <c r="E60" s="147"/>
      <c r="F60" s="145"/>
      <c r="G60" s="145"/>
      <c r="H60" s="212"/>
      <c r="I60" s="212"/>
      <c r="J60" s="36"/>
      <c r="K60" s="36"/>
      <c r="L60" s="145"/>
      <c r="M60" s="145"/>
      <c r="N60" s="245"/>
      <c r="O60" s="245"/>
      <c r="P60" s="145"/>
      <c r="Q60" s="145"/>
      <c r="R60" s="145"/>
      <c r="S60" s="145"/>
      <c r="T60" s="145"/>
      <c r="U60" s="145"/>
      <c r="V60" s="147"/>
      <c r="W60" s="21"/>
      <c r="X60" s="210"/>
      <c r="Y60" s="210"/>
      <c r="Z60" s="25" t="s">
        <v>82</v>
      </c>
      <c r="AA60" s="769"/>
      <c r="AB60" s="744"/>
      <c r="AC60" s="749"/>
      <c r="AD60" s="771"/>
      <c r="AE60" s="772"/>
    </row>
    <row r="61" spans="2:31" s="19" customFormat="1" ht="13.5" customHeight="1" x14ac:dyDescent="0.2">
      <c r="B61" s="20"/>
      <c r="C61" s="21"/>
      <c r="D61" s="21"/>
      <c r="E61" s="97"/>
      <c r="F61" s="97"/>
      <c r="G61" s="26"/>
      <c r="H61" s="213"/>
      <c r="I61" s="213"/>
      <c r="J61" s="203"/>
      <c r="K61" s="203"/>
      <c r="L61" s="21"/>
      <c r="M61" s="21"/>
      <c r="N61" s="112"/>
      <c r="O61" s="112"/>
      <c r="P61" s="25"/>
      <c r="Q61" s="89"/>
      <c r="R61" s="89"/>
      <c r="S61" s="89"/>
      <c r="T61" s="89"/>
      <c r="U61" s="94"/>
      <c r="V61" s="21"/>
      <c r="W61" s="21"/>
      <c r="X61" s="210"/>
      <c r="Y61" s="210"/>
      <c r="Z61" s="21"/>
      <c r="AA61" s="21"/>
      <c r="AB61" s="25"/>
      <c r="AC61" s="25"/>
      <c r="AD61" s="21"/>
      <c r="AE61" s="22"/>
    </row>
    <row r="62" spans="2:31" s="19" customFormat="1" ht="24" customHeight="1" x14ac:dyDescent="0.2">
      <c r="B62" s="20"/>
      <c r="C62" s="21"/>
      <c r="E62" s="97"/>
      <c r="F62" s="97"/>
      <c r="H62" s="228"/>
      <c r="I62" s="228"/>
      <c r="J62" s="38"/>
      <c r="K62" s="38"/>
      <c r="N62" s="255"/>
      <c r="O62" s="255"/>
      <c r="V62" s="21"/>
      <c r="W62" s="21"/>
      <c r="X62" s="210" t="s">
        <v>454</v>
      </c>
      <c r="Y62" s="210">
        <f>AB62</f>
        <v>0</v>
      </c>
      <c r="Z62" s="760" t="s">
        <v>23</v>
      </c>
      <c r="AA62" s="760"/>
      <c r="AB62" s="761">
        <f>SUM(R46:T49)+SUM(AC46:AD61)+SUM(R56:T57)</f>
        <v>0</v>
      </c>
      <c r="AC62" s="761"/>
      <c r="AD62" s="761"/>
      <c r="AE62" s="32" t="s">
        <v>1</v>
      </c>
    </row>
    <row r="63" spans="2:31" s="19" customFormat="1" ht="6" customHeight="1" x14ac:dyDescent="0.2">
      <c r="B63" s="27"/>
      <c r="C63" s="28"/>
      <c r="D63" s="28"/>
      <c r="E63" s="28"/>
      <c r="F63" s="28"/>
      <c r="G63" s="28"/>
      <c r="H63" s="214"/>
      <c r="I63" s="214"/>
      <c r="J63" s="37"/>
      <c r="K63" s="37"/>
      <c r="L63" s="28"/>
      <c r="M63" s="28"/>
      <c r="N63" s="256"/>
      <c r="O63" s="256"/>
      <c r="P63" s="28"/>
      <c r="Q63" s="29"/>
      <c r="R63" s="28"/>
      <c r="S63" s="28"/>
      <c r="T63" s="28"/>
      <c r="U63" s="28"/>
      <c r="V63" s="28"/>
      <c r="W63" s="28"/>
      <c r="X63" s="214"/>
      <c r="Y63" s="214"/>
      <c r="Z63" s="28"/>
      <c r="AA63" s="28"/>
      <c r="AB63" s="37"/>
      <c r="AC63" s="37"/>
      <c r="AD63" s="28"/>
      <c r="AE63" s="30"/>
    </row>
    <row r="64" spans="2:31" ht="12" customHeight="1" x14ac:dyDescent="0.2">
      <c r="B64" s="12"/>
      <c r="C64" s="10"/>
      <c r="D64" s="10"/>
      <c r="E64" s="10"/>
      <c r="F64" s="10"/>
      <c r="G64" s="10"/>
      <c r="H64" s="208"/>
      <c r="I64" s="208"/>
      <c r="J64" s="35"/>
      <c r="K64" s="35"/>
      <c r="L64" s="10"/>
      <c r="M64" s="10"/>
      <c r="N64" s="243"/>
      <c r="O64" s="243"/>
      <c r="P64" s="10"/>
      <c r="Q64" s="92"/>
      <c r="R64" s="10"/>
      <c r="S64" s="10"/>
      <c r="T64" s="10"/>
      <c r="U64" s="10"/>
      <c r="V64" s="10"/>
      <c r="W64" s="10"/>
      <c r="X64" s="208"/>
      <c r="Y64" s="208"/>
      <c r="Z64" s="10"/>
      <c r="AA64" s="10"/>
      <c r="AB64" s="35"/>
      <c r="AC64" s="35"/>
      <c r="AD64" s="10"/>
      <c r="AE64" s="11"/>
    </row>
    <row r="65" spans="2:31" s="19" customFormat="1" ht="14.4" x14ac:dyDescent="0.2">
      <c r="B65" s="750"/>
      <c r="C65" s="735"/>
      <c r="D65" s="151"/>
      <c r="E65" s="31" t="s">
        <v>160</v>
      </c>
      <c r="F65" s="31"/>
      <c r="G65" s="31"/>
      <c r="H65" s="209"/>
      <c r="I65" s="209"/>
      <c r="J65" s="25"/>
      <c r="K65" s="25"/>
      <c r="L65" s="21"/>
      <c r="M65" s="21"/>
      <c r="N65" s="244"/>
      <c r="O65" s="244"/>
      <c r="P65" s="23" t="s">
        <v>25</v>
      </c>
      <c r="Q65" s="776"/>
      <c r="R65" s="776"/>
      <c r="S65" s="21"/>
      <c r="T65" s="21"/>
      <c r="U65" s="21"/>
      <c r="V65" s="21"/>
      <c r="W65" s="21"/>
      <c r="X65" s="210"/>
      <c r="Y65" s="210"/>
      <c r="Z65" s="21"/>
      <c r="AA65" s="21"/>
      <c r="AB65" s="25"/>
      <c r="AC65" s="25"/>
      <c r="AD65" s="21"/>
      <c r="AE65" s="22"/>
    </row>
    <row r="66" spans="2:31" s="19" customFormat="1" ht="14.4" x14ac:dyDescent="0.2">
      <c r="B66" s="91"/>
      <c r="C66" s="89"/>
      <c r="D66" s="31"/>
      <c r="E66" s="31"/>
      <c r="F66" s="31"/>
      <c r="G66" s="31"/>
      <c r="H66" s="209"/>
      <c r="I66" s="209"/>
      <c r="J66" s="25"/>
      <c r="K66" s="25"/>
      <c r="L66" s="21"/>
      <c r="M66" s="21"/>
      <c r="N66" s="244"/>
      <c r="O66" s="244"/>
      <c r="P66" s="21"/>
      <c r="Q66" s="89"/>
      <c r="R66" s="89"/>
      <c r="S66" s="21"/>
      <c r="T66" s="21"/>
      <c r="U66" s="21"/>
      <c r="V66" s="21"/>
      <c r="W66" s="21"/>
      <c r="X66" s="210"/>
      <c r="Y66" s="210"/>
      <c r="Z66" s="21"/>
      <c r="AA66" s="21"/>
      <c r="AB66" s="25"/>
      <c r="AC66" s="25"/>
      <c r="AD66" s="21"/>
      <c r="AE66" s="22"/>
    </row>
    <row r="67" spans="2:31" s="19" customFormat="1" ht="14.4" x14ac:dyDescent="0.2">
      <c r="B67" s="142"/>
      <c r="C67" s="141"/>
      <c r="D67" s="95" t="s">
        <v>110</v>
      </c>
      <c r="E67" s="96"/>
      <c r="F67" s="96"/>
      <c r="G67" s="96"/>
      <c r="H67" s="249"/>
      <c r="I67" s="249"/>
      <c r="J67" s="39"/>
      <c r="K67" s="39"/>
      <c r="L67" s="16"/>
      <c r="M67" s="16"/>
      <c r="N67" s="243"/>
      <c r="O67" s="243"/>
      <c r="P67" s="16"/>
      <c r="Q67" s="17"/>
      <c r="R67" s="17"/>
      <c r="S67" s="16"/>
      <c r="T67" s="16"/>
      <c r="U67" s="16"/>
      <c r="V67" s="16"/>
      <c r="W67" s="16"/>
      <c r="X67" s="215"/>
      <c r="Y67" s="215"/>
      <c r="Z67" s="16"/>
      <c r="AA67" s="16"/>
      <c r="AB67" s="39"/>
      <c r="AC67" s="39"/>
      <c r="AD67" s="18"/>
      <c r="AE67" s="22"/>
    </row>
    <row r="68" spans="2:31" s="19" customFormat="1" ht="12" customHeight="1" x14ac:dyDescent="0.2">
      <c r="B68" s="142"/>
      <c r="C68" s="141"/>
      <c r="D68" s="194"/>
      <c r="E68" s="195"/>
      <c r="F68" s="195"/>
      <c r="G68" s="195"/>
      <c r="H68" s="195"/>
      <c r="I68" s="195"/>
      <c r="J68" s="299"/>
      <c r="K68" s="299"/>
      <c r="L68" s="195"/>
      <c r="M68" s="195"/>
      <c r="N68" s="195"/>
      <c r="O68" s="195"/>
      <c r="P68" s="195"/>
      <c r="Q68" s="195"/>
      <c r="R68" s="195"/>
      <c r="S68" s="195"/>
      <c r="T68" s="195"/>
      <c r="U68" s="195"/>
      <c r="V68" s="195"/>
      <c r="W68" s="195"/>
      <c r="X68" s="195"/>
      <c r="Y68" s="195"/>
      <c r="Z68" s="195"/>
      <c r="AA68" s="195"/>
      <c r="AB68" s="195"/>
      <c r="AC68" s="195"/>
      <c r="AD68" s="196"/>
      <c r="AE68" s="22"/>
    </row>
    <row r="69" spans="2:31" s="19" customFormat="1" ht="12" customHeight="1" x14ac:dyDescent="0.2">
      <c r="B69" s="142"/>
      <c r="C69" s="141"/>
      <c r="D69" s="194"/>
      <c r="E69" s="195"/>
      <c r="F69" s="195"/>
      <c r="G69" s="195"/>
      <c r="H69" s="195"/>
      <c r="I69" s="195"/>
      <c r="J69" s="299"/>
      <c r="K69" s="299"/>
      <c r="L69" s="195"/>
      <c r="M69" s="195"/>
      <c r="N69" s="195"/>
      <c r="O69" s="195"/>
      <c r="P69" s="195"/>
      <c r="Q69" s="195"/>
      <c r="R69" s="195"/>
      <c r="S69" s="195"/>
      <c r="T69" s="195"/>
      <c r="U69" s="195"/>
      <c r="V69" s="195"/>
      <c r="W69" s="195"/>
      <c r="X69" s="195"/>
      <c r="Y69" s="195"/>
      <c r="Z69" s="195"/>
      <c r="AA69" s="195"/>
      <c r="AB69" s="195"/>
      <c r="AC69" s="195"/>
      <c r="AD69" s="196"/>
      <c r="AE69" s="22"/>
    </row>
    <row r="70" spans="2:31" s="19" customFormat="1" ht="12" customHeight="1" x14ac:dyDescent="0.2">
      <c r="B70" s="142"/>
      <c r="C70" s="141"/>
      <c r="D70" s="194"/>
      <c r="E70" s="195"/>
      <c r="F70" s="195"/>
      <c r="G70" s="195"/>
      <c r="H70" s="195"/>
      <c r="I70" s="195"/>
      <c r="J70" s="299"/>
      <c r="K70" s="299"/>
      <c r="L70" s="195"/>
      <c r="M70" s="195"/>
      <c r="N70" s="195"/>
      <c r="O70" s="195"/>
      <c r="P70" s="195"/>
      <c r="Q70" s="195"/>
      <c r="R70" s="195"/>
      <c r="S70" s="195"/>
      <c r="T70" s="195"/>
      <c r="U70" s="195"/>
      <c r="V70" s="195"/>
      <c r="W70" s="195"/>
      <c r="X70" s="195"/>
      <c r="Y70" s="195"/>
      <c r="Z70" s="195"/>
      <c r="AA70" s="195"/>
      <c r="AB70" s="195"/>
      <c r="AC70" s="195"/>
      <c r="AD70" s="196"/>
      <c r="AE70" s="22"/>
    </row>
    <row r="71" spans="2:31" s="19" customFormat="1" ht="12" customHeight="1" x14ac:dyDescent="0.2">
      <c r="B71" s="142"/>
      <c r="C71" s="141"/>
      <c r="D71" s="197"/>
      <c r="E71" s="198"/>
      <c r="F71" s="198"/>
      <c r="G71" s="198"/>
      <c r="H71" s="198"/>
      <c r="I71" s="198"/>
      <c r="J71" s="300"/>
      <c r="K71" s="300"/>
      <c r="L71" s="198"/>
      <c r="M71" s="198"/>
      <c r="N71" s="198"/>
      <c r="O71" s="198"/>
      <c r="P71" s="198"/>
      <c r="Q71" s="198"/>
      <c r="R71" s="198"/>
      <c r="S71" s="198"/>
      <c r="T71" s="198"/>
      <c r="U71" s="198"/>
      <c r="V71" s="198"/>
      <c r="W71" s="198"/>
      <c r="X71" s="198"/>
      <c r="Y71" s="198"/>
      <c r="Z71" s="198"/>
      <c r="AA71" s="198"/>
      <c r="AB71" s="198"/>
      <c r="AC71" s="198"/>
      <c r="AD71" s="199"/>
      <c r="AE71" s="22"/>
    </row>
    <row r="72" spans="2:31" s="19" customFormat="1" ht="9.75" customHeight="1" x14ac:dyDescent="0.2">
      <c r="B72" s="142"/>
      <c r="C72" s="141"/>
      <c r="D72" s="31"/>
      <c r="E72" s="31"/>
      <c r="F72" s="31"/>
      <c r="G72" s="31"/>
      <c r="H72" s="209"/>
      <c r="I72" s="209"/>
      <c r="J72" s="25"/>
      <c r="K72" s="25"/>
      <c r="L72" s="21"/>
      <c r="M72" s="21"/>
      <c r="N72" s="244"/>
      <c r="O72" s="244"/>
      <c r="P72" s="21"/>
      <c r="Q72" s="141"/>
      <c r="R72" s="141"/>
      <c r="S72" s="21"/>
      <c r="T72" s="21"/>
      <c r="U72" s="21"/>
      <c r="V72" s="21"/>
      <c r="W72" s="21"/>
      <c r="X72" s="210"/>
      <c r="Y72" s="210"/>
      <c r="Z72" s="21"/>
      <c r="AA72" s="21"/>
      <c r="AB72" s="25"/>
      <c r="AC72" s="25"/>
      <c r="AD72" s="21"/>
      <c r="AE72" s="22"/>
    </row>
    <row r="73" spans="2:31" s="19" customFormat="1" ht="18" customHeight="1" x14ac:dyDescent="0.2">
      <c r="B73" s="314"/>
      <c r="C73" s="313"/>
      <c r="D73" s="31"/>
      <c r="E73" s="31"/>
      <c r="F73" s="31"/>
      <c r="G73" s="31"/>
      <c r="H73" s="209"/>
      <c r="I73" s="209"/>
      <c r="J73" s="25"/>
      <c r="K73" s="25"/>
      <c r="L73" s="21"/>
      <c r="M73" s="21"/>
      <c r="N73" s="25"/>
      <c r="O73" s="25"/>
      <c r="P73" s="21"/>
      <c r="Q73" s="313"/>
      <c r="R73" s="313"/>
      <c r="S73" s="21"/>
      <c r="T73" s="21"/>
      <c r="U73" s="21"/>
      <c r="V73" s="21"/>
      <c r="W73" s="5"/>
      <c r="X73" s="318" t="s">
        <v>34</v>
      </c>
      <c r="Y73" s="318" t="s">
        <v>36</v>
      </c>
      <c r="Z73" s="319" t="s">
        <v>494</v>
      </c>
      <c r="AA73" s="132"/>
      <c r="AB73" s="132"/>
      <c r="AC73" s="132"/>
      <c r="AD73" s="5"/>
      <c r="AE73" s="22"/>
    </row>
    <row r="74" spans="2:31" s="19" customFormat="1" ht="18" customHeight="1" x14ac:dyDescent="0.2">
      <c r="B74" s="314"/>
      <c r="C74" s="313"/>
      <c r="D74" s="31"/>
      <c r="E74" s="31"/>
      <c r="F74" s="31"/>
      <c r="G74" s="31"/>
      <c r="H74" s="209"/>
      <c r="I74" s="209"/>
      <c r="J74" s="25"/>
      <c r="K74" s="25"/>
      <c r="L74" s="21"/>
      <c r="M74" s="21"/>
      <c r="N74" s="25"/>
      <c r="O74" s="25"/>
      <c r="P74" s="21"/>
      <c r="Q74" s="313"/>
      <c r="R74" s="313"/>
      <c r="S74" s="21"/>
      <c r="T74" s="21"/>
      <c r="U74" s="21"/>
      <c r="V74" s="21"/>
      <c r="W74" s="25" t="s">
        <v>492</v>
      </c>
      <c r="X74" s="210"/>
      <c r="Y74" s="210"/>
      <c r="Z74" s="315"/>
      <c r="AA74" s="312" t="s">
        <v>493</v>
      </c>
      <c r="AB74" s="316"/>
      <c r="AC74" s="316"/>
      <c r="AD74" s="316"/>
      <c r="AE74" s="22"/>
    </row>
    <row r="75" spans="2:31" s="19" customFormat="1" x14ac:dyDescent="0.2">
      <c r="B75" s="20"/>
      <c r="C75" s="21"/>
      <c r="D75" s="71" t="s">
        <v>85</v>
      </c>
      <c r="G75" s="21"/>
      <c r="H75" s="210"/>
      <c r="I75" s="210"/>
      <c r="J75" s="25"/>
      <c r="K75" s="25"/>
      <c r="L75" s="21"/>
      <c r="M75" s="21"/>
      <c r="N75" s="244"/>
      <c r="O75" s="244"/>
      <c r="P75" s="21"/>
      <c r="Q75" s="141"/>
      <c r="R75" s="21"/>
      <c r="S75" s="21"/>
      <c r="T75" s="21"/>
      <c r="U75" s="21"/>
      <c r="V75" s="21"/>
      <c r="W75" s="71" t="s">
        <v>84</v>
      </c>
      <c r="X75" s="229"/>
      <c r="Y75" s="229"/>
      <c r="Z75" s="21"/>
      <c r="AA75" s="21"/>
      <c r="AB75" s="25"/>
      <c r="AC75" s="25"/>
      <c r="AD75" s="21"/>
      <c r="AE75" s="22"/>
    </row>
    <row r="76" spans="2:31" s="19" customFormat="1" x14ac:dyDescent="0.2">
      <c r="B76" s="20"/>
      <c r="C76" s="21"/>
      <c r="D76" s="149"/>
      <c r="E76" s="147" t="s">
        <v>12</v>
      </c>
      <c r="F76" s="733" t="s">
        <v>40</v>
      </c>
      <c r="G76" s="733"/>
      <c r="H76" s="211" t="s">
        <v>449</v>
      </c>
      <c r="I76" s="211">
        <f>J76*N76</f>
        <v>0</v>
      </c>
      <c r="J76" s="738"/>
      <c r="K76" s="739"/>
      <c r="L76" s="21" t="s">
        <v>43</v>
      </c>
      <c r="M76" s="21" t="s">
        <v>15</v>
      </c>
      <c r="N76" s="751"/>
      <c r="O76" s="752"/>
      <c r="P76" s="147" t="s">
        <v>5</v>
      </c>
      <c r="Q76" s="141" t="s">
        <v>16</v>
      </c>
      <c r="R76" s="737">
        <f>J76*N76*2800</f>
        <v>0</v>
      </c>
      <c r="S76" s="737"/>
      <c r="T76" s="737"/>
      <c r="U76" s="147" t="s">
        <v>1</v>
      </c>
      <c r="V76" s="147"/>
      <c r="W76" s="149"/>
      <c r="X76" s="230" t="s">
        <v>451</v>
      </c>
      <c r="Y76" s="230"/>
      <c r="Z76" s="70" t="s">
        <v>17</v>
      </c>
      <c r="AA76" s="149"/>
      <c r="AB76" s="25" t="s">
        <v>18</v>
      </c>
      <c r="AC76" s="741">
        <f>AA76*37</f>
        <v>0</v>
      </c>
      <c r="AD76" s="741"/>
      <c r="AE76" s="22" t="s">
        <v>1</v>
      </c>
    </row>
    <row r="77" spans="2:31" s="19" customFormat="1" x14ac:dyDescent="0.2">
      <c r="B77" s="20"/>
      <c r="C77" s="21"/>
      <c r="D77" s="21"/>
      <c r="E77" s="147"/>
      <c r="F77" s="735" t="s">
        <v>41</v>
      </c>
      <c r="G77" s="735"/>
      <c r="H77" s="211" t="s">
        <v>449</v>
      </c>
      <c r="I77" s="211">
        <f>J77*N77</f>
        <v>0</v>
      </c>
      <c r="J77" s="738"/>
      <c r="K77" s="739"/>
      <c r="L77" s="21" t="s">
        <v>43</v>
      </c>
      <c r="M77" s="21" t="s">
        <v>15</v>
      </c>
      <c r="N77" s="751"/>
      <c r="O77" s="752"/>
      <c r="P77" s="147" t="s">
        <v>5</v>
      </c>
      <c r="Q77" s="141" t="s">
        <v>16</v>
      </c>
      <c r="R77" s="737">
        <f>J77*N77*2800</f>
        <v>0</v>
      </c>
      <c r="S77" s="737"/>
      <c r="T77" s="737"/>
      <c r="U77" s="147" t="s">
        <v>1</v>
      </c>
      <c r="V77" s="147"/>
      <c r="W77" s="21"/>
      <c r="X77" s="230" t="s">
        <v>451</v>
      </c>
      <c r="Y77" s="210"/>
      <c r="Z77" s="25" t="s">
        <v>83</v>
      </c>
      <c r="AA77" s="149"/>
      <c r="AB77" s="25" t="s">
        <v>18</v>
      </c>
      <c r="AC77" s="741">
        <f>AA77*37</f>
        <v>0</v>
      </c>
      <c r="AD77" s="741"/>
      <c r="AE77" s="22" t="s">
        <v>1</v>
      </c>
    </row>
    <row r="78" spans="2:31" s="19" customFormat="1" x14ac:dyDescent="0.2">
      <c r="B78" s="20"/>
      <c r="C78" s="21"/>
      <c r="D78" s="21"/>
      <c r="E78" s="147"/>
      <c r="F78" s="147"/>
      <c r="G78" s="147"/>
      <c r="H78" s="211" t="s">
        <v>449</v>
      </c>
      <c r="I78" s="211">
        <f>J78*N78</f>
        <v>0</v>
      </c>
      <c r="J78" s="738"/>
      <c r="K78" s="739"/>
      <c r="L78" s="21" t="s">
        <v>14</v>
      </c>
      <c r="M78" s="21" t="s">
        <v>15</v>
      </c>
      <c r="N78" s="751"/>
      <c r="O78" s="752"/>
      <c r="P78" s="147" t="s">
        <v>5</v>
      </c>
      <c r="Q78" s="141" t="s">
        <v>16</v>
      </c>
      <c r="R78" s="737">
        <f>J78*N78*2800</f>
        <v>0</v>
      </c>
      <c r="S78" s="737"/>
      <c r="T78" s="737"/>
      <c r="U78" s="147" t="s">
        <v>1</v>
      </c>
      <c r="V78" s="147"/>
      <c r="W78" s="21"/>
      <c r="X78" s="230" t="s">
        <v>451</v>
      </c>
      <c r="Y78" s="210"/>
      <c r="Z78" s="147"/>
      <c r="AA78" s="149"/>
      <c r="AB78" s="25" t="s">
        <v>18</v>
      </c>
      <c r="AC78" s="741">
        <f>AA78*37</f>
        <v>0</v>
      </c>
      <c r="AD78" s="741"/>
      <c r="AE78" s="22" t="s">
        <v>1</v>
      </c>
    </row>
    <row r="79" spans="2:31" s="19" customFormat="1" x14ac:dyDescent="0.2">
      <c r="B79" s="20"/>
      <c r="C79" s="21"/>
      <c r="D79" s="21"/>
      <c r="E79" s="147"/>
      <c r="F79" s="147"/>
      <c r="G79" s="147"/>
      <c r="H79" s="211" t="s">
        <v>449</v>
      </c>
      <c r="I79" s="211">
        <f>J79*N79</f>
        <v>0</v>
      </c>
      <c r="J79" s="36"/>
      <c r="K79" s="36"/>
      <c r="L79" s="145"/>
      <c r="M79" s="145"/>
      <c r="N79" s="245"/>
      <c r="O79" s="245"/>
      <c r="P79" s="145"/>
      <c r="Q79" s="145"/>
      <c r="R79" s="141"/>
      <c r="S79" s="141"/>
      <c r="T79" s="141"/>
      <c r="U79" s="147"/>
      <c r="V79" s="21"/>
      <c r="W79" s="21"/>
      <c r="X79" s="230" t="s">
        <v>451</v>
      </c>
      <c r="Y79" s="210"/>
      <c r="Z79" s="145"/>
      <c r="AA79" s="150"/>
      <c r="AB79" s="25" t="s">
        <v>18</v>
      </c>
      <c r="AC79" s="741">
        <f>AA79*37</f>
        <v>0</v>
      </c>
      <c r="AD79" s="741"/>
      <c r="AE79" s="22" t="s">
        <v>1</v>
      </c>
    </row>
    <row r="80" spans="2:31" s="19" customFormat="1" x14ac:dyDescent="0.2">
      <c r="B80" s="20"/>
      <c r="C80" s="21"/>
      <c r="D80" s="21"/>
      <c r="E80" s="147" t="s">
        <v>94</v>
      </c>
      <c r="F80" s="201"/>
      <c r="G80" s="205"/>
      <c r="H80" s="205"/>
      <c r="I80" s="205"/>
      <c r="J80" s="301"/>
      <c r="K80" s="301"/>
      <c r="L80" s="205"/>
      <c r="M80" s="205"/>
      <c r="N80" s="205"/>
      <c r="O80" s="205"/>
      <c r="P80" s="205"/>
      <c r="Q80" s="205"/>
      <c r="R80" s="205"/>
      <c r="S80" s="205"/>
      <c r="T80" s="205"/>
      <c r="U80" s="202"/>
      <c r="V80" s="147"/>
      <c r="W80" s="147"/>
      <c r="X80" s="230" t="s">
        <v>451</v>
      </c>
      <c r="Y80" s="206"/>
      <c r="Z80" s="147"/>
      <c r="AA80" s="147"/>
      <c r="AB80" s="147"/>
      <c r="AC80" s="147"/>
      <c r="AD80" s="147"/>
      <c r="AE80" s="24"/>
    </row>
    <row r="81" spans="2:31" s="19" customFormat="1" ht="13.5" customHeight="1" x14ac:dyDescent="0.2">
      <c r="B81" s="20"/>
      <c r="C81" s="21"/>
      <c r="D81" s="21"/>
      <c r="E81" s="147" t="s">
        <v>10</v>
      </c>
      <c r="F81" s="201"/>
      <c r="G81" s="205"/>
      <c r="H81" s="205"/>
      <c r="I81" s="205"/>
      <c r="J81" s="301"/>
      <c r="K81" s="301"/>
      <c r="L81" s="205"/>
      <c r="M81" s="205"/>
      <c r="N81" s="205"/>
      <c r="O81" s="205"/>
      <c r="P81" s="205"/>
      <c r="Q81" s="205"/>
      <c r="R81" s="205"/>
      <c r="S81" s="205"/>
      <c r="T81" s="205"/>
      <c r="U81" s="202"/>
      <c r="V81" s="147"/>
      <c r="W81" s="149"/>
      <c r="X81" s="230" t="s">
        <v>451</v>
      </c>
      <c r="Y81" s="210"/>
      <c r="Z81" s="26" t="s">
        <v>17</v>
      </c>
      <c r="AA81" s="768"/>
      <c r="AB81" s="742"/>
      <c r="AC81" s="747"/>
      <c r="AD81" s="770"/>
      <c r="AE81" s="772" t="s">
        <v>1</v>
      </c>
    </row>
    <row r="82" spans="2:31" s="19" customFormat="1" ht="13.5" customHeight="1" x14ac:dyDescent="0.2">
      <c r="B82" s="20"/>
      <c r="C82" s="21"/>
      <c r="D82" s="21"/>
      <c r="E82" s="147"/>
      <c r="F82" s="145"/>
      <c r="G82" s="145"/>
      <c r="H82" s="212"/>
      <c r="I82" s="212"/>
      <c r="J82" s="36"/>
      <c r="K82" s="36"/>
      <c r="L82" s="145"/>
      <c r="M82" s="145"/>
      <c r="N82" s="245"/>
      <c r="O82" s="245"/>
      <c r="P82" s="145"/>
      <c r="Q82" s="145"/>
      <c r="R82" s="145"/>
      <c r="S82" s="145"/>
      <c r="T82" s="145"/>
      <c r="U82" s="145"/>
      <c r="V82" s="147"/>
      <c r="W82" s="21"/>
      <c r="X82" s="230" t="s">
        <v>451</v>
      </c>
      <c r="Y82" s="210"/>
      <c r="Z82" s="25" t="s">
        <v>82</v>
      </c>
      <c r="AA82" s="769"/>
      <c r="AB82" s="744"/>
      <c r="AC82" s="749"/>
      <c r="AD82" s="771"/>
      <c r="AE82" s="772"/>
    </row>
    <row r="83" spans="2:31" s="19" customFormat="1" ht="12.75" customHeight="1" x14ac:dyDescent="0.2">
      <c r="B83" s="20"/>
      <c r="C83" s="21"/>
      <c r="D83" s="21"/>
      <c r="E83" s="147"/>
      <c r="F83" s="145"/>
      <c r="G83" s="145"/>
      <c r="H83" s="212"/>
      <c r="I83" s="212"/>
      <c r="J83" s="36"/>
      <c r="K83" s="36"/>
      <c r="L83" s="145"/>
      <c r="M83" s="145"/>
      <c r="N83" s="245"/>
      <c r="O83" s="245"/>
      <c r="P83" s="145"/>
      <c r="Q83" s="145"/>
      <c r="R83" s="145"/>
      <c r="S83" s="145"/>
      <c r="T83" s="145"/>
      <c r="U83" s="145"/>
      <c r="V83" s="147"/>
      <c r="W83" s="21"/>
      <c r="X83" s="230" t="s">
        <v>451</v>
      </c>
      <c r="Y83" s="210"/>
      <c r="Z83" s="26"/>
      <c r="AA83" s="148"/>
      <c r="AB83" s="148"/>
      <c r="AC83" s="143"/>
      <c r="AD83" s="143"/>
      <c r="AE83" s="144"/>
    </row>
    <row r="84" spans="2:31" s="19" customFormat="1" ht="6.75" customHeight="1" x14ac:dyDescent="0.2">
      <c r="B84" s="20"/>
      <c r="C84" s="21"/>
      <c r="D84" s="21"/>
      <c r="E84" s="147"/>
      <c r="F84" s="145"/>
      <c r="G84" s="145"/>
      <c r="H84" s="212"/>
      <c r="I84" s="212"/>
      <c r="J84" s="36"/>
      <c r="K84" s="36"/>
      <c r="L84" s="145"/>
      <c r="M84" s="145"/>
      <c r="N84" s="245"/>
      <c r="O84" s="245"/>
      <c r="P84" s="145"/>
      <c r="Q84" s="145"/>
      <c r="R84" s="145"/>
      <c r="S84" s="145"/>
      <c r="T84" s="145"/>
      <c r="U84" s="145"/>
      <c r="V84" s="147"/>
      <c r="W84" s="21"/>
      <c r="X84" s="230" t="s">
        <v>451</v>
      </c>
      <c r="Y84" s="210"/>
      <c r="Z84" s="26"/>
      <c r="AA84" s="84"/>
      <c r="AB84" s="84"/>
      <c r="AC84" s="85"/>
      <c r="AD84" s="85"/>
      <c r="AE84" s="86"/>
    </row>
    <row r="85" spans="2:31" s="19" customFormat="1" x14ac:dyDescent="0.2">
      <c r="B85" s="20"/>
      <c r="C85" s="21"/>
      <c r="D85" s="71" t="s">
        <v>93</v>
      </c>
      <c r="G85" s="21"/>
      <c r="H85" s="210"/>
      <c r="I85" s="210"/>
      <c r="J85" s="25"/>
      <c r="K85" s="25"/>
      <c r="L85" s="21"/>
      <c r="M85" s="21"/>
      <c r="N85" s="244"/>
      <c r="O85" s="244"/>
      <c r="P85" s="21"/>
      <c r="Q85" s="141"/>
      <c r="R85" s="21"/>
      <c r="S85" s="21"/>
      <c r="T85" s="21"/>
      <c r="U85" s="21"/>
      <c r="V85" s="21"/>
      <c r="W85" s="71" t="s">
        <v>84</v>
      </c>
      <c r="X85" s="229"/>
      <c r="Y85" s="229"/>
      <c r="Z85" s="21"/>
      <c r="AA85" s="84"/>
      <c r="AB85" s="84"/>
      <c r="AC85" s="85"/>
      <c r="AD85" s="85"/>
      <c r="AE85" s="86"/>
    </row>
    <row r="86" spans="2:31" s="19" customFormat="1" x14ac:dyDescent="0.2">
      <c r="B86" s="20"/>
      <c r="C86" s="21"/>
      <c r="D86" s="149"/>
      <c r="E86" s="25" t="s">
        <v>92</v>
      </c>
      <c r="F86" s="733"/>
      <c r="G86" s="733"/>
      <c r="H86" s="211" t="s">
        <v>450</v>
      </c>
      <c r="I86" s="211">
        <f>J86*N86</f>
        <v>0</v>
      </c>
      <c r="J86" s="738"/>
      <c r="K86" s="739"/>
      <c r="L86" s="21" t="s">
        <v>43</v>
      </c>
      <c r="M86" s="21" t="s">
        <v>15</v>
      </c>
      <c r="N86" s="751"/>
      <c r="O86" s="752"/>
      <c r="P86" s="147" t="s">
        <v>5</v>
      </c>
      <c r="Q86" s="141" t="s">
        <v>16</v>
      </c>
      <c r="R86" s="737">
        <f>J86*N86*1000</f>
        <v>0</v>
      </c>
      <c r="S86" s="737"/>
      <c r="T86" s="737"/>
      <c r="U86" s="147" t="s">
        <v>1</v>
      </c>
      <c r="V86" s="147"/>
      <c r="W86" s="149"/>
      <c r="X86" s="230" t="s">
        <v>452</v>
      </c>
      <c r="Y86" s="230"/>
      <c r="Z86" s="70" t="s">
        <v>17</v>
      </c>
      <c r="AA86" s="149"/>
      <c r="AB86" s="25" t="s">
        <v>18</v>
      </c>
      <c r="AC86" s="741">
        <f>AA86*37</f>
        <v>0</v>
      </c>
      <c r="AD86" s="741"/>
      <c r="AE86" s="22" t="s">
        <v>1</v>
      </c>
    </row>
    <row r="87" spans="2:31" s="19" customFormat="1" x14ac:dyDescent="0.2">
      <c r="B87" s="20"/>
      <c r="C87" s="21"/>
      <c r="D87" s="21"/>
      <c r="E87" s="147"/>
      <c r="F87" s="735"/>
      <c r="G87" s="735"/>
      <c r="H87" s="211" t="s">
        <v>450</v>
      </c>
      <c r="I87" s="211">
        <f>J87*N87</f>
        <v>0</v>
      </c>
      <c r="J87" s="733"/>
      <c r="K87" s="733"/>
      <c r="L87" s="21"/>
      <c r="M87" s="21"/>
      <c r="N87" s="765"/>
      <c r="O87" s="765"/>
      <c r="P87" s="147"/>
      <c r="Q87" s="141"/>
      <c r="R87" s="735"/>
      <c r="S87" s="735"/>
      <c r="T87" s="735"/>
      <c r="U87" s="147"/>
      <c r="V87" s="147"/>
      <c r="W87" s="21"/>
      <c r="X87" s="230" t="s">
        <v>452</v>
      </c>
      <c r="Y87" s="210"/>
      <c r="Z87" s="25" t="s">
        <v>83</v>
      </c>
      <c r="AA87" s="84"/>
      <c r="AB87" s="84"/>
      <c r="AC87" s="85"/>
      <c r="AD87" s="85"/>
      <c r="AE87" s="86"/>
    </row>
    <row r="88" spans="2:31" s="19" customFormat="1" x14ac:dyDescent="0.2">
      <c r="B88" s="20"/>
      <c r="C88" s="21"/>
      <c r="D88" s="21"/>
      <c r="E88" s="147" t="s">
        <v>94</v>
      </c>
      <c r="F88" s="201"/>
      <c r="G88" s="205"/>
      <c r="H88" s="205"/>
      <c r="I88" s="205"/>
      <c r="J88" s="301"/>
      <c r="K88" s="301"/>
      <c r="L88" s="205"/>
      <c r="M88" s="205"/>
      <c r="N88" s="205"/>
      <c r="O88" s="205"/>
      <c r="P88" s="205"/>
      <c r="Q88" s="205"/>
      <c r="R88" s="205"/>
      <c r="S88" s="205"/>
      <c r="T88" s="205"/>
      <c r="U88" s="202"/>
      <c r="V88" s="147"/>
      <c r="W88" s="147"/>
      <c r="X88" s="230" t="s">
        <v>452</v>
      </c>
      <c r="Y88" s="206"/>
      <c r="Z88" s="147"/>
      <c r="AA88" s="84"/>
      <c r="AB88" s="84"/>
      <c r="AC88" s="85"/>
      <c r="AD88" s="85"/>
      <c r="AE88" s="86"/>
    </row>
    <row r="89" spans="2:31" s="19" customFormat="1" ht="15" customHeight="1" x14ac:dyDescent="0.2">
      <c r="B89" s="20"/>
      <c r="C89" s="21"/>
      <c r="D89" s="21"/>
      <c r="E89" s="147" t="s">
        <v>10</v>
      </c>
      <c r="F89" s="201"/>
      <c r="G89" s="205"/>
      <c r="H89" s="205"/>
      <c r="I89" s="205"/>
      <c r="J89" s="301"/>
      <c r="K89" s="301"/>
      <c r="L89" s="205"/>
      <c r="M89" s="205"/>
      <c r="N89" s="205"/>
      <c r="O89" s="205"/>
      <c r="P89" s="205"/>
      <c r="Q89" s="205"/>
      <c r="R89" s="205"/>
      <c r="S89" s="205"/>
      <c r="T89" s="205"/>
      <c r="U89" s="202"/>
      <c r="V89" s="147"/>
      <c r="W89" s="149"/>
      <c r="X89" s="230" t="s">
        <v>452</v>
      </c>
      <c r="Y89" s="210"/>
      <c r="Z89" s="26" t="s">
        <v>17</v>
      </c>
      <c r="AA89" s="768"/>
      <c r="AB89" s="742"/>
      <c r="AC89" s="747"/>
      <c r="AD89" s="770"/>
      <c r="AE89" s="772" t="s">
        <v>1</v>
      </c>
    </row>
    <row r="90" spans="2:31" s="19" customFormat="1" ht="15" customHeight="1" x14ac:dyDescent="0.2">
      <c r="B90" s="20"/>
      <c r="C90" s="21"/>
      <c r="D90" s="21"/>
      <c r="E90" s="147"/>
      <c r="F90" s="145"/>
      <c r="G90" s="145"/>
      <c r="H90" s="212"/>
      <c r="I90" s="212"/>
      <c r="J90" s="36"/>
      <c r="K90" s="36"/>
      <c r="L90" s="145"/>
      <c r="M90" s="145"/>
      <c r="N90" s="245"/>
      <c r="O90" s="245"/>
      <c r="P90" s="145"/>
      <c r="Q90" s="145"/>
      <c r="R90" s="145"/>
      <c r="S90" s="145"/>
      <c r="T90" s="145"/>
      <c r="U90" s="145"/>
      <c r="V90" s="147"/>
      <c r="W90" s="21"/>
      <c r="X90" s="230" t="s">
        <v>452</v>
      </c>
      <c r="Y90" s="210"/>
      <c r="Z90" s="25" t="s">
        <v>82</v>
      </c>
      <c r="AA90" s="769"/>
      <c r="AB90" s="744"/>
      <c r="AC90" s="749"/>
      <c r="AD90" s="771"/>
      <c r="AE90" s="772"/>
    </row>
    <row r="91" spans="2:31" s="19" customFormat="1" x14ac:dyDescent="0.2">
      <c r="B91" s="20"/>
      <c r="C91" s="21"/>
      <c r="D91" s="237"/>
      <c r="E91" s="153"/>
      <c r="F91" s="342"/>
      <c r="G91" s="342"/>
      <c r="H91" s="342"/>
      <c r="I91" s="342"/>
      <c r="J91" s="343"/>
      <c r="K91" s="343"/>
      <c r="L91" s="342"/>
      <c r="M91" s="342"/>
      <c r="N91" s="344"/>
      <c r="O91" s="344"/>
      <c r="P91" s="342"/>
      <c r="Q91" s="342"/>
      <c r="R91" s="342"/>
      <c r="S91" s="342"/>
      <c r="T91" s="342"/>
      <c r="U91" s="342"/>
      <c r="V91" s="94"/>
      <c r="W91" s="21"/>
      <c r="X91" s="230" t="s">
        <v>452</v>
      </c>
      <c r="Y91" s="210"/>
      <c r="AA91" s="84"/>
      <c r="AB91" s="84"/>
      <c r="AC91" s="85"/>
      <c r="AD91" s="85"/>
      <c r="AE91" s="86"/>
    </row>
    <row r="92" spans="2:31" s="19" customFormat="1" ht="13.5" customHeight="1" x14ac:dyDescent="0.2">
      <c r="B92" s="20"/>
      <c r="C92" s="21"/>
      <c r="D92" s="345"/>
      <c r="E92" s="849"/>
      <c r="F92" s="849"/>
      <c r="G92" s="345"/>
      <c r="H92" s="345"/>
      <c r="I92" s="345"/>
      <c r="J92" s="846"/>
      <c r="K92" s="846"/>
      <c r="L92" s="346"/>
      <c r="M92" s="345"/>
      <c r="N92" s="847"/>
      <c r="O92" s="847"/>
      <c r="P92" s="346"/>
      <c r="Q92" s="347"/>
      <c r="R92" s="848"/>
      <c r="S92" s="848"/>
      <c r="T92" s="848"/>
      <c r="U92" s="348"/>
      <c r="V92" s="21"/>
      <c r="X92" s="228"/>
      <c r="Y92" s="228"/>
      <c r="AE92" s="22"/>
    </row>
    <row r="93" spans="2:31" s="19" customFormat="1" ht="12.75" customHeight="1" x14ac:dyDescent="0.2">
      <c r="B93" s="20"/>
      <c r="C93" s="21"/>
      <c r="D93" s="345"/>
      <c r="E93" s="849"/>
      <c r="F93" s="849"/>
      <c r="G93" s="345"/>
      <c r="H93" s="345"/>
      <c r="I93" s="345"/>
      <c r="J93" s="349"/>
      <c r="K93" s="349"/>
      <c r="L93" s="345"/>
      <c r="M93" s="345"/>
      <c r="N93" s="350"/>
      <c r="O93" s="350"/>
      <c r="P93" s="346"/>
      <c r="Q93" s="347"/>
      <c r="R93" s="347"/>
      <c r="S93" s="347"/>
      <c r="T93" s="347"/>
      <c r="U93" s="348"/>
      <c r="V93" s="21"/>
      <c r="X93" s="228"/>
      <c r="Y93" s="228"/>
      <c r="AE93" s="22"/>
    </row>
    <row r="94" spans="2:31" s="19" customFormat="1" ht="13.5" customHeight="1" x14ac:dyDescent="0.2">
      <c r="B94" s="20"/>
      <c r="C94" s="21"/>
      <c r="D94" s="345"/>
      <c r="E94" s="849"/>
      <c r="F94" s="849"/>
      <c r="G94" s="351"/>
      <c r="H94" s="351"/>
      <c r="I94" s="351"/>
      <c r="J94" s="349"/>
      <c r="K94" s="349"/>
      <c r="L94" s="345"/>
      <c r="M94" s="345"/>
      <c r="N94" s="350"/>
      <c r="O94" s="350"/>
      <c r="P94" s="346"/>
      <c r="Q94" s="347"/>
      <c r="R94" s="347"/>
      <c r="S94" s="347"/>
      <c r="T94" s="347"/>
      <c r="U94" s="348"/>
      <c r="V94" s="21"/>
      <c r="W94" s="21"/>
      <c r="X94" s="210"/>
      <c r="Y94" s="210"/>
      <c r="Z94" s="21"/>
      <c r="AA94" s="21"/>
      <c r="AB94" s="25"/>
      <c r="AC94" s="25"/>
      <c r="AD94" s="21"/>
      <c r="AE94" s="22"/>
    </row>
    <row r="95" spans="2:31" s="19" customFormat="1" ht="24" customHeight="1" x14ac:dyDescent="0.2">
      <c r="B95" s="20"/>
      <c r="C95" s="21"/>
      <c r="D95" s="237"/>
      <c r="E95" s="352"/>
      <c r="F95" s="352"/>
      <c r="G95" s="237"/>
      <c r="H95" s="237"/>
      <c r="I95" s="237"/>
      <c r="J95" s="353"/>
      <c r="K95" s="353"/>
      <c r="L95" s="237"/>
      <c r="M95" s="237"/>
      <c r="N95" s="354"/>
      <c r="O95" s="354"/>
      <c r="P95" s="237"/>
      <c r="Q95" s="237"/>
      <c r="R95" s="237"/>
      <c r="S95" s="237"/>
      <c r="T95" s="237"/>
      <c r="U95" s="237"/>
      <c r="V95" s="21"/>
      <c r="W95" s="21"/>
      <c r="X95" s="210" t="s">
        <v>453</v>
      </c>
      <c r="Y95" s="210">
        <f>AB95</f>
        <v>0</v>
      </c>
      <c r="Z95" s="760" t="s">
        <v>23</v>
      </c>
      <c r="AA95" s="760"/>
      <c r="AB95" s="761">
        <f>SUM(R76:T79)+SUM(AC76:AD93)+SUM(R86:T87)+SUM(R92:T94)</f>
        <v>0</v>
      </c>
      <c r="AC95" s="761"/>
      <c r="AD95" s="761"/>
      <c r="AE95" s="32" t="s">
        <v>1</v>
      </c>
    </row>
    <row r="96" spans="2:31" s="19" customFormat="1" ht="6" customHeight="1" x14ac:dyDescent="0.2">
      <c r="B96" s="27"/>
      <c r="C96" s="28"/>
      <c r="D96" s="28"/>
      <c r="E96" s="28"/>
      <c r="F96" s="28"/>
      <c r="G96" s="28"/>
      <c r="H96" s="214"/>
      <c r="I96" s="214"/>
      <c r="J96" s="37"/>
      <c r="K96" s="37"/>
      <c r="L96" s="28"/>
      <c r="M96" s="28"/>
      <c r="N96" s="256"/>
      <c r="O96" s="256"/>
      <c r="P96" s="28"/>
      <c r="Q96" s="29"/>
      <c r="R96" s="28"/>
      <c r="S96" s="28"/>
      <c r="T96" s="28"/>
      <c r="U96" s="28"/>
      <c r="V96" s="28"/>
      <c r="W96" s="28"/>
      <c r="X96" s="214"/>
      <c r="Y96" s="214"/>
      <c r="Z96" s="28"/>
      <c r="AA96" s="28"/>
      <c r="AB96" s="37"/>
      <c r="AC96" s="37"/>
      <c r="AD96" s="28"/>
      <c r="AE96" s="30"/>
    </row>
  </sheetData>
  <mergeCells count="108">
    <mergeCell ref="R25:T25"/>
    <mergeCell ref="AC25:AD25"/>
    <mergeCell ref="AC20:AD21"/>
    <mergeCell ref="J17:K17"/>
    <mergeCell ref="N17:O17"/>
    <mergeCell ref="R17:T17"/>
    <mergeCell ref="B4:C4"/>
    <mergeCell ref="Q4:R4"/>
    <mergeCell ref="F15:G15"/>
    <mergeCell ref="J15:K15"/>
    <mergeCell ref="N15:O15"/>
    <mergeCell ref="AA20:AB21"/>
    <mergeCell ref="R15:T15"/>
    <mergeCell ref="AC17:AD17"/>
    <mergeCell ref="F16:G16"/>
    <mergeCell ref="J16:K16"/>
    <mergeCell ref="N16:O16"/>
    <mergeCell ref="R16:T16"/>
    <mergeCell ref="AC16:AD16"/>
    <mergeCell ref="AC15:AD15"/>
    <mergeCell ref="B65:C65"/>
    <mergeCell ref="Q65:R65"/>
    <mergeCell ref="F76:G76"/>
    <mergeCell ref="J76:K76"/>
    <mergeCell ref="N76:O76"/>
    <mergeCell ref="R76:T76"/>
    <mergeCell ref="F56:G56"/>
    <mergeCell ref="AC76:AD76"/>
    <mergeCell ref="AC49:AD49"/>
    <mergeCell ref="AA51:AB52"/>
    <mergeCell ref="AC51:AD52"/>
    <mergeCell ref="AE89:AE90"/>
    <mergeCell ref="AC86:AD86"/>
    <mergeCell ref="AE81:AE82"/>
    <mergeCell ref="F26:G26"/>
    <mergeCell ref="J26:K26"/>
    <mergeCell ref="N26:O26"/>
    <mergeCell ref="R26:T26"/>
    <mergeCell ref="AA28:AB29"/>
    <mergeCell ref="AC28:AD29"/>
    <mergeCell ref="AC48:AD48"/>
    <mergeCell ref="J92:K92"/>
    <mergeCell ref="N92:O92"/>
    <mergeCell ref="R92:T92"/>
    <mergeCell ref="AC77:AD77"/>
    <mergeCell ref="J78:K78"/>
    <mergeCell ref="N78:O78"/>
    <mergeCell ref="R78:T78"/>
    <mergeCell ref="AC78:AD78"/>
    <mergeCell ref="E92:F94"/>
    <mergeCell ref="R87:T87"/>
    <mergeCell ref="N87:O87"/>
    <mergeCell ref="F77:G77"/>
    <mergeCell ref="J77:K77"/>
    <mergeCell ref="N77:O77"/>
    <mergeCell ref="R77:T77"/>
    <mergeCell ref="F86:G86"/>
    <mergeCell ref="J86:K86"/>
    <mergeCell ref="N86:O86"/>
    <mergeCell ref="R86:T86"/>
    <mergeCell ref="Z95:AA95"/>
    <mergeCell ref="AB95:AD95"/>
    <mergeCell ref="B35:C35"/>
    <mergeCell ref="Q35:R35"/>
    <mergeCell ref="F46:G46"/>
    <mergeCell ref="J46:K46"/>
    <mergeCell ref="AA89:AB90"/>
    <mergeCell ref="N46:O46"/>
    <mergeCell ref="R46:T46"/>
    <mergeCell ref="AC46:AD46"/>
    <mergeCell ref="F47:G47"/>
    <mergeCell ref="J47:K47"/>
    <mergeCell ref="N47:O47"/>
    <mergeCell ref="R47:T47"/>
    <mergeCell ref="AC47:AD47"/>
    <mergeCell ref="J48:K48"/>
    <mergeCell ref="N48:O48"/>
    <mergeCell ref="R48:T48"/>
    <mergeCell ref="AC79:AD79"/>
    <mergeCell ref="AA81:AB82"/>
    <mergeCell ref="AC81:AD82"/>
    <mergeCell ref="AC89:AD90"/>
    <mergeCell ref="F87:G87"/>
    <mergeCell ref="J87:K87"/>
    <mergeCell ref="AD1:AE1"/>
    <mergeCell ref="AA59:AB60"/>
    <mergeCell ref="AC59:AD60"/>
    <mergeCell ref="AE59:AE60"/>
    <mergeCell ref="Z62:AA62"/>
    <mergeCell ref="AB62:AD62"/>
    <mergeCell ref="AC18:AD18"/>
    <mergeCell ref="AE20:AE21"/>
    <mergeCell ref="B5:AE5"/>
    <mergeCell ref="F57:G57"/>
    <mergeCell ref="AE28:AE29"/>
    <mergeCell ref="Z31:AA31"/>
    <mergeCell ref="AB31:AD31"/>
    <mergeCell ref="AE51:AE52"/>
    <mergeCell ref="J56:K56"/>
    <mergeCell ref="N56:O56"/>
    <mergeCell ref="R56:T56"/>
    <mergeCell ref="AC56:AD56"/>
    <mergeCell ref="J57:K57"/>
    <mergeCell ref="N57:O57"/>
    <mergeCell ref="R57:T57"/>
    <mergeCell ref="F25:G25"/>
    <mergeCell ref="J25:K25"/>
    <mergeCell ref="N25:O25"/>
  </mergeCells>
  <phoneticPr fontId="10"/>
  <pageMargins left="0.70866141732283472" right="0.31496062992125984" top="0.74803149606299213" bottom="0.35433070866141736" header="0.31496062992125984" footer="0.31496062992125984"/>
  <pageSetup paperSize="9" scale="95" orientation="portrait" r:id="rId1"/>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view="pageBreakPreview" zoomScale="98" zoomScaleNormal="100" zoomScaleSheetLayoutView="98" workbookViewId="0">
      <selection activeCell="C94" sqref="C94:Q94"/>
    </sheetView>
  </sheetViews>
  <sheetFormatPr defaultColWidth="9" defaultRowHeight="13.2" x14ac:dyDescent="0.2"/>
  <cols>
    <col min="1" max="1" width="1" style="357" customWidth="1"/>
    <col min="2" max="2" width="2" style="357" customWidth="1"/>
    <col min="3" max="3" width="2.77734375" style="357" customWidth="1"/>
    <col min="4" max="4" width="6.109375" style="357" customWidth="1"/>
    <col min="5" max="6" width="3.44140625" style="357" customWidth="1"/>
    <col min="7" max="8" width="2" style="361" customWidth="1"/>
    <col min="9" max="9" width="4.33203125" style="357" customWidth="1"/>
    <col min="10" max="10" width="3.44140625" style="357" bestFit="1" customWidth="1"/>
    <col min="11" max="12" width="2.6640625" style="357" customWidth="1"/>
    <col min="13" max="13" width="5.33203125" style="357" customWidth="1"/>
    <col min="14" max="14" width="4.88671875" style="362" customWidth="1"/>
    <col min="15" max="17" width="2.6640625" style="361" customWidth="1"/>
    <col min="18" max="18" width="3.109375" style="361" customWidth="1"/>
    <col min="19" max="19" width="2.44140625" style="357" customWidth="1"/>
    <col min="20" max="20" width="2.77734375" style="357" customWidth="1"/>
    <col min="21" max="21" width="5" style="357" customWidth="1"/>
    <col min="22" max="22" width="4.21875" style="357" customWidth="1"/>
    <col min="23" max="23" width="4.44140625" style="361" customWidth="1"/>
    <col min="24" max="24" width="6.33203125" style="361" customWidth="1"/>
    <col min="25" max="25" width="7.44140625" style="357" customWidth="1"/>
    <col min="26" max="26" width="3.44140625" style="357" bestFit="1" customWidth="1"/>
    <col min="27" max="27" width="3.44140625" style="1" hidden="1" customWidth="1"/>
    <col min="28" max="28" width="20.44140625" style="216" hidden="1" customWidth="1"/>
    <col min="29" max="29" width="5.44140625" style="216" hidden="1" customWidth="1"/>
    <col min="30" max="30" width="8.44140625" style="216" hidden="1" customWidth="1"/>
    <col min="31" max="31" width="18.33203125" style="216" hidden="1" customWidth="1"/>
    <col min="32" max="32" width="9.44140625" style="216" hidden="1" customWidth="1"/>
    <col min="33" max="33" width="0" style="1" hidden="1" customWidth="1"/>
    <col min="34" max="16384" width="9" style="1"/>
  </cols>
  <sheetData>
    <row r="1" spans="1:32" ht="19.2" x14ac:dyDescent="0.2">
      <c r="B1" s="861" t="s">
        <v>44</v>
      </c>
      <c r="C1" s="861"/>
      <c r="D1" s="861"/>
      <c r="E1" s="861"/>
      <c r="F1" s="861"/>
      <c r="G1" s="861"/>
      <c r="H1" s="861"/>
      <c r="I1" s="861"/>
      <c r="J1" s="861"/>
      <c r="K1" s="861"/>
      <c r="L1" s="861"/>
      <c r="M1" s="861"/>
      <c r="N1" s="861"/>
      <c r="O1" s="861"/>
      <c r="P1" s="861"/>
      <c r="Q1" s="861"/>
      <c r="R1" s="861"/>
      <c r="S1" s="861"/>
      <c r="T1" s="861"/>
      <c r="U1" s="861"/>
      <c r="V1" s="861"/>
      <c r="W1" s="861"/>
      <c r="X1" s="861"/>
      <c r="Y1" s="822" t="s">
        <v>519</v>
      </c>
      <c r="Z1" s="822"/>
      <c r="AA1" s="193"/>
    </row>
    <row r="2" spans="1:32" ht="6.75" customHeight="1" x14ac:dyDescent="0.2">
      <c r="B2" s="358"/>
      <c r="C2" s="358"/>
      <c r="D2" s="358"/>
      <c r="E2" s="358"/>
      <c r="F2" s="358"/>
      <c r="G2" s="359"/>
      <c r="H2" s="359"/>
      <c r="I2" s="358"/>
      <c r="J2" s="358"/>
      <c r="K2" s="358"/>
      <c r="L2" s="358"/>
      <c r="M2" s="358"/>
      <c r="N2" s="358"/>
      <c r="O2" s="358"/>
      <c r="P2" s="358"/>
      <c r="Q2" s="358"/>
      <c r="R2" s="358"/>
      <c r="S2" s="358"/>
      <c r="T2" s="358"/>
      <c r="U2" s="358"/>
      <c r="V2" s="358"/>
      <c r="W2" s="358"/>
      <c r="X2" s="358"/>
    </row>
    <row r="3" spans="1:32" ht="14.4" x14ac:dyDescent="0.2">
      <c r="C3" s="360" t="s">
        <v>605</v>
      </c>
    </row>
    <row r="4" spans="1:32" ht="15" customHeight="1" x14ac:dyDescent="0.2">
      <c r="B4" s="841" t="s">
        <v>147</v>
      </c>
      <c r="C4" s="841"/>
      <c r="D4" s="841"/>
      <c r="E4" s="841"/>
      <c r="F4" s="841"/>
      <c r="G4" s="841"/>
      <c r="H4" s="841"/>
      <c r="I4" s="841"/>
      <c r="J4" s="841"/>
      <c r="K4" s="841"/>
      <c r="L4" s="841"/>
      <c r="M4" s="841"/>
      <c r="N4" s="841"/>
      <c r="O4" s="841"/>
      <c r="P4" s="841"/>
      <c r="Q4" s="841"/>
      <c r="R4" s="841"/>
      <c r="S4" s="841"/>
      <c r="T4" s="841"/>
      <c r="U4" s="841"/>
      <c r="V4" s="841"/>
      <c r="W4" s="841"/>
      <c r="X4" s="841"/>
      <c r="Y4" s="841"/>
      <c r="Z4" s="841"/>
      <c r="AA4" s="257"/>
    </row>
    <row r="5" spans="1:32" ht="12" customHeight="1" x14ac:dyDescent="0.2">
      <c r="B5" s="363"/>
      <c r="C5" s="364"/>
      <c r="D5" s="364"/>
      <c r="E5" s="364"/>
      <c r="F5" s="364"/>
      <c r="G5" s="365"/>
      <c r="H5" s="365"/>
      <c r="I5" s="364"/>
      <c r="J5" s="364"/>
      <c r="K5" s="364"/>
      <c r="L5" s="364"/>
      <c r="M5" s="364"/>
      <c r="N5" s="366"/>
      <c r="O5" s="365"/>
      <c r="P5" s="365"/>
      <c r="Q5" s="365"/>
      <c r="R5" s="365"/>
      <c r="S5" s="364"/>
      <c r="T5" s="364"/>
      <c r="U5" s="364"/>
      <c r="V5" s="364"/>
      <c r="W5" s="365"/>
      <c r="X5" s="365"/>
      <c r="Y5" s="364"/>
      <c r="Z5" s="367"/>
      <c r="AA5" s="5"/>
    </row>
    <row r="6" spans="1:32" s="19" customFormat="1" ht="24" customHeight="1" x14ac:dyDescent="0.2">
      <c r="A6" s="368"/>
      <c r="B6" s="369"/>
      <c r="C6" s="864" t="s">
        <v>25</v>
      </c>
      <c r="D6" s="865"/>
      <c r="E6" s="862"/>
      <c r="F6" s="855"/>
      <c r="G6" s="855"/>
      <c r="H6" s="863"/>
      <c r="I6" s="370"/>
      <c r="J6" s="370"/>
      <c r="K6" s="370"/>
      <c r="L6" s="370"/>
      <c r="M6" s="866" t="s">
        <v>572</v>
      </c>
      <c r="N6" s="866"/>
      <c r="O6" s="866"/>
      <c r="P6" s="854"/>
      <c r="Q6" s="855"/>
      <c r="R6" s="855"/>
      <c r="S6" s="855"/>
      <c r="T6" s="855"/>
      <c r="U6" s="855"/>
      <c r="V6" s="855"/>
      <c r="W6" s="855"/>
      <c r="X6" s="855"/>
      <c r="Y6" s="855"/>
      <c r="Z6" s="372"/>
      <c r="AA6" s="21"/>
      <c r="AB6" s="228"/>
      <c r="AC6" s="228"/>
      <c r="AD6" s="228"/>
      <c r="AE6" s="228"/>
      <c r="AF6" s="228"/>
    </row>
    <row r="7" spans="1:32" s="19" customFormat="1" ht="14.4" x14ac:dyDescent="0.2">
      <c r="A7" s="368"/>
      <c r="B7" s="369"/>
      <c r="C7" s="373"/>
      <c r="D7" s="374"/>
      <c r="E7" s="374"/>
      <c r="F7" s="374"/>
      <c r="G7" s="375"/>
      <c r="H7" s="375"/>
      <c r="I7" s="370"/>
      <c r="J7" s="370"/>
      <c r="K7" s="370"/>
      <c r="L7" s="370"/>
      <c r="M7" s="370"/>
      <c r="N7" s="370"/>
      <c r="O7" s="371"/>
      <c r="P7" s="371"/>
      <c r="Q7" s="371"/>
      <c r="R7" s="371"/>
      <c r="S7" s="370"/>
      <c r="T7" s="370"/>
      <c r="U7" s="370"/>
      <c r="V7" s="370"/>
      <c r="W7" s="371"/>
      <c r="X7" s="371"/>
      <c r="Y7" s="370"/>
      <c r="Z7" s="372"/>
      <c r="AA7" s="21"/>
      <c r="AB7" s="228"/>
      <c r="AC7" s="228"/>
      <c r="AD7" s="228"/>
      <c r="AE7" s="228"/>
      <c r="AF7" s="228"/>
    </row>
    <row r="8" spans="1:32" s="19" customFormat="1" ht="14.4" x14ac:dyDescent="0.2">
      <c r="A8" s="368"/>
      <c r="B8" s="369"/>
      <c r="C8" s="867" t="s">
        <v>46</v>
      </c>
      <c r="D8" s="868"/>
      <c r="E8" s="868"/>
      <c r="F8" s="868"/>
      <c r="G8" s="376"/>
      <c r="H8" s="377"/>
      <c r="I8" s="378"/>
      <c r="J8" s="378"/>
      <c r="K8" s="378"/>
      <c r="L8" s="378"/>
      <c r="M8" s="378"/>
      <c r="N8" s="378"/>
      <c r="O8" s="379"/>
      <c r="P8" s="379"/>
      <c r="Q8" s="379"/>
      <c r="R8" s="379"/>
      <c r="S8" s="378"/>
      <c r="T8" s="378"/>
      <c r="U8" s="378"/>
      <c r="V8" s="378"/>
      <c r="W8" s="379"/>
      <c r="X8" s="379"/>
      <c r="Y8" s="380"/>
      <c r="Z8" s="372"/>
      <c r="AA8" s="21"/>
      <c r="AB8" s="228"/>
      <c r="AC8" s="228"/>
      <c r="AD8" s="228"/>
      <c r="AE8" s="228"/>
      <c r="AF8" s="228"/>
    </row>
    <row r="9" spans="1:32" s="19" customFormat="1" ht="36.75" customHeight="1" x14ac:dyDescent="0.2">
      <c r="A9" s="368"/>
      <c r="B9" s="369"/>
      <c r="C9" s="381" t="s">
        <v>458</v>
      </c>
      <c r="D9" s="382"/>
      <c r="E9" s="382"/>
      <c r="F9" s="382"/>
      <c r="G9" s="383"/>
      <c r="H9" s="383"/>
      <c r="I9" s="382"/>
      <c r="J9" s="382"/>
      <c r="K9" s="382"/>
      <c r="L9" s="382"/>
      <c r="M9" s="382"/>
      <c r="N9" s="382"/>
      <c r="O9" s="382"/>
      <c r="P9" s="382"/>
      <c r="Q9" s="382"/>
      <c r="R9" s="382"/>
      <c r="S9" s="382"/>
      <c r="T9" s="382"/>
      <c r="U9" s="382"/>
      <c r="V9" s="382"/>
      <c r="W9" s="382"/>
      <c r="X9" s="382"/>
      <c r="Y9" s="384"/>
      <c r="Z9" s="372"/>
      <c r="AA9" s="21"/>
      <c r="AB9" s="228"/>
      <c r="AC9" s="228"/>
      <c r="AD9" s="228"/>
      <c r="AE9" s="228"/>
      <c r="AF9" s="228"/>
    </row>
    <row r="10" spans="1:32" s="19" customFormat="1" ht="36.75" customHeight="1" x14ac:dyDescent="0.2">
      <c r="A10" s="368"/>
      <c r="B10" s="369"/>
      <c r="C10" s="381"/>
      <c r="D10" s="382"/>
      <c r="E10" s="382"/>
      <c r="F10" s="382"/>
      <c r="G10" s="383"/>
      <c r="H10" s="383"/>
      <c r="I10" s="382"/>
      <c r="J10" s="382"/>
      <c r="K10" s="382"/>
      <c r="L10" s="382"/>
      <c r="M10" s="382"/>
      <c r="N10" s="382"/>
      <c r="O10" s="382"/>
      <c r="P10" s="382"/>
      <c r="Q10" s="382"/>
      <c r="R10" s="382"/>
      <c r="S10" s="382"/>
      <c r="T10" s="382"/>
      <c r="U10" s="382"/>
      <c r="V10" s="382"/>
      <c r="W10" s="382"/>
      <c r="X10" s="382"/>
      <c r="Y10" s="384"/>
      <c r="Z10" s="372"/>
      <c r="AA10" s="21"/>
      <c r="AB10" s="228"/>
      <c r="AC10" s="228"/>
      <c r="AD10" s="228"/>
      <c r="AE10" s="228"/>
      <c r="AF10" s="228"/>
    </row>
    <row r="11" spans="1:32" s="19" customFormat="1" ht="36.75" customHeight="1" x14ac:dyDescent="0.2">
      <c r="A11" s="368"/>
      <c r="B11" s="369"/>
      <c r="C11" s="381" t="s">
        <v>460</v>
      </c>
      <c r="D11" s="382"/>
      <c r="E11" s="382"/>
      <c r="F11" s="382"/>
      <c r="G11" s="383"/>
      <c r="H11" s="383"/>
      <c r="I11" s="382"/>
      <c r="J11" s="382"/>
      <c r="K11" s="382"/>
      <c r="L11" s="382"/>
      <c r="M11" s="382"/>
      <c r="N11" s="382"/>
      <c r="O11" s="382"/>
      <c r="P11" s="382"/>
      <c r="Q11" s="382"/>
      <c r="R11" s="382"/>
      <c r="S11" s="382"/>
      <c r="T11" s="382"/>
      <c r="U11" s="382"/>
      <c r="V11" s="382"/>
      <c r="W11" s="382"/>
      <c r="X11" s="382"/>
      <c r="Y11" s="384"/>
      <c r="Z11" s="372"/>
      <c r="AA11" s="21"/>
      <c r="AB11" s="228"/>
      <c r="AC11" s="228"/>
      <c r="AD11" s="228"/>
      <c r="AE11" s="228"/>
      <c r="AF11" s="228"/>
    </row>
    <row r="12" spans="1:32" s="19" customFormat="1" ht="36.75" customHeight="1" x14ac:dyDescent="0.2">
      <c r="A12" s="368"/>
      <c r="B12" s="369"/>
      <c r="C12" s="381"/>
      <c r="D12" s="382"/>
      <c r="E12" s="382"/>
      <c r="F12" s="382"/>
      <c r="G12" s="383"/>
      <c r="H12" s="383"/>
      <c r="I12" s="382"/>
      <c r="J12" s="382"/>
      <c r="K12" s="382"/>
      <c r="L12" s="382"/>
      <c r="M12" s="382"/>
      <c r="N12" s="382"/>
      <c r="O12" s="382"/>
      <c r="P12" s="382"/>
      <c r="Q12" s="382"/>
      <c r="R12" s="382"/>
      <c r="S12" s="382"/>
      <c r="T12" s="382"/>
      <c r="U12" s="382"/>
      <c r="V12" s="382"/>
      <c r="W12" s="382"/>
      <c r="X12" s="382"/>
      <c r="Y12" s="384"/>
      <c r="Z12" s="372"/>
      <c r="AA12" s="21"/>
      <c r="AB12" s="228"/>
      <c r="AC12" s="228"/>
      <c r="AD12" s="228"/>
      <c r="AE12" s="228"/>
      <c r="AF12" s="228"/>
    </row>
    <row r="13" spans="1:32" s="19" customFormat="1" ht="36.75" customHeight="1" x14ac:dyDescent="0.2">
      <c r="A13" s="368"/>
      <c r="B13" s="369"/>
      <c r="C13" s="381"/>
      <c r="D13" s="382"/>
      <c r="E13" s="382"/>
      <c r="F13" s="382"/>
      <c r="G13" s="383"/>
      <c r="H13" s="383"/>
      <c r="I13" s="382"/>
      <c r="J13" s="382"/>
      <c r="K13" s="382"/>
      <c r="L13" s="382"/>
      <c r="M13" s="382"/>
      <c r="N13" s="382"/>
      <c r="O13" s="382"/>
      <c r="P13" s="382"/>
      <c r="Q13" s="382"/>
      <c r="R13" s="382"/>
      <c r="S13" s="382"/>
      <c r="T13" s="382"/>
      <c r="U13" s="382"/>
      <c r="V13" s="382"/>
      <c r="W13" s="382"/>
      <c r="X13" s="382"/>
      <c r="Y13" s="384"/>
      <c r="Z13" s="372"/>
      <c r="AA13" s="21"/>
      <c r="AB13" s="228"/>
      <c r="AC13" s="228"/>
      <c r="AD13" s="228"/>
      <c r="AE13" s="228"/>
      <c r="AF13" s="228"/>
    </row>
    <row r="14" spans="1:32" s="19" customFormat="1" ht="36.75" customHeight="1" x14ac:dyDescent="0.2">
      <c r="A14" s="368"/>
      <c r="B14" s="369"/>
      <c r="C14" s="385"/>
      <c r="D14" s="386"/>
      <c r="E14" s="386"/>
      <c r="F14" s="386"/>
      <c r="G14" s="387"/>
      <c r="H14" s="387"/>
      <c r="I14" s="386"/>
      <c r="J14" s="386"/>
      <c r="K14" s="386"/>
      <c r="L14" s="386"/>
      <c r="M14" s="386"/>
      <c r="N14" s="386"/>
      <c r="O14" s="386"/>
      <c r="P14" s="386"/>
      <c r="Q14" s="386"/>
      <c r="R14" s="386"/>
      <c r="S14" s="386"/>
      <c r="T14" s="386"/>
      <c r="U14" s="386"/>
      <c r="V14" s="386"/>
      <c r="W14" s="386"/>
      <c r="X14" s="386"/>
      <c r="Y14" s="388"/>
      <c r="Z14" s="372"/>
      <c r="AA14" s="21"/>
      <c r="AB14" s="228"/>
      <c r="AC14" s="228"/>
      <c r="AD14" s="228"/>
      <c r="AE14" s="228"/>
      <c r="AF14" s="228"/>
    </row>
    <row r="15" spans="1:32" s="19" customFormat="1" ht="11.25" customHeight="1" x14ac:dyDescent="0.2">
      <c r="A15" s="368"/>
      <c r="B15" s="369"/>
      <c r="C15" s="389" t="s">
        <v>459</v>
      </c>
      <c r="D15" s="389"/>
      <c r="E15" s="389"/>
      <c r="F15" s="389"/>
      <c r="G15" s="390"/>
      <c r="H15" s="390"/>
      <c r="I15" s="389"/>
      <c r="J15" s="389"/>
      <c r="K15" s="389"/>
      <c r="L15" s="389"/>
      <c r="M15" s="389"/>
      <c r="N15" s="389"/>
      <c r="O15" s="389"/>
      <c r="P15" s="389"/>
      <c r="Q15" s="389"/>
      <c r="R15" s="364"/>
      <c r="S15" s="391"/>
      <c r="T15" s="391"/>
      <c r="U15" s="392" t="s">
        <v>494</v>
      </c>
      <c r="V15" s="365"/>
      <c r="W15" s="365"/>
      <c r="X15" s="365"/>
      <c r="Y15" s="364"/>
      <c r="Z15" s="372"/>
      <c r="AA15" s="21"/>
      <c r="AB15" s="228"/>
      <c r="AC15" s="228"/>
      <c r="AD15" s="228"/>
      <c r="AE15" s="228"/>
      <c r="AF15" s="228"/>
    </row>
    <row r="16" spans="1:32" s="19" customFormat="1" ht="24" customHeight="1" x14ac:dyDescent="0.2">
      <c r="A16" s="368"/>
      <c r="B16" s="369"/>
      <c r="C16" s="389" t="s">
        <v>45</v>
      </c>
      <c r="D16" s="389"/>
      <c r="E16" s="389"/>
      <c r="F16" s="389"/>
      <c r="G16" s="390"/>
      <c r="H16" s="390"/>
      <c r="I16" s="389"/>
      <c r="J16" s="389"/>
      <c r="K16" s="389"/>
      <c r="L16" s="389"/>
      <c r="M16" s="389"/>
      <c r="N16" s="389"/>
      <c r="O16" s="389"/>
      <c r="P16" s="389"/>
      <c r="Q16" s="389"/>
      <c r="R16" s="368"/>
      <c r="S16" s="368"/>
      <c r="T16" s="371" t="s">
        <v>492</v>
      </c>
      <c r="U16" s="393"/>
      <c r="V16" s="394"/>
      <c r="W16" s="375" t="s">
        <v>493</v>
      </c>
      <c r="X16" s="395"/>
      <c r="Y16" s="395"/>
      <c r="Z16" s="372"/>
      <c r="AA16" s="21"/>
      <c r="AB16" s="228"/>
      <c r="AC16" s="228"/>
      <c r="AD16" s="228"/>
      <c r="AE16" s="228"/>
      <c r="AF16" s="228"/>
    </row>
    <row r="17" spans="1:32" s="19" customFormat="1" x14ac:dyDescent="0.2">
      <c r="A17" s="368"/>
      <c r="B17" s="396"/>
      <c r="C17" s="397" t="s">
        <v>85</v>
      </c>
      <c r="D17" s="370"/>
      <c r="E17" s="370"/>
      <c r="F17" s="370"/>
      <c r="G17" s="371"/>
      <c r="H17" s="371"/>
      <c r="I17" s="370"/>
      <c r="J17" s="370"/>
      <c r="K17" s="370"/>
      <c r="L17" s="370"/>
      <c r="M17" s="370"/>
      <c r="N17" s="374"/>
      <c r="O17" s="371"/>
      <c r="P17" s="371"/>
      <c r="Q17" s="371"/>
      <c r="R17" s="371"/>
      <c r="S17" s="370"/>
      <c r="T17" s="397" t="s">
        <v>84</v>
      </c>
      <c r="U17" s="370"/>
      <c r="V17" s="370"/>
      <c r="W17" s="371"/>
      <c r="X17" s="371"/>
      <c r="Y17" s="370"/>
      <c r="Z17" s="372"/>
      <c r="AA17" s="21"/>
      <c r="AB17" s="228"/>
      <c r="AC17" s="228" t="s">
        <v>34</v>
      </c>
      <c r="AD17" s="228" t="s">
        <v>36</v>
      </c>
      <c r="AE17" s="228"/>
      <c r="AF17" s="228" t="s">
        <v>36</v>
      </c>
    </row>
    <row r="18" spans="1:32" s="19" customFormat="1" x14ac:dyDescent="0.2">
      <c r="A18" s="368"/>
      <c r="B18" s="396"/>
      <c r="C18" s="398"/>
      <c r="D18" s="399" t="s">
        <v>12</v>
      </c>
      <c r="E18" s="811" t="s">
        <v>40</v>
      </c>
      <c r="F18" s="811"/>
      <c r="G18" s="813"/>
      <c r="H18" s="814"/>
      <c r="I18" s="370" t="s">
        <v>14</v>
      </c>
      <c r="J18" s="370" t="s">
        <v>15</v>
      </c>
      <c r="K18" s="856"/>
      <c r="L18" s="857"/>
      <c r="M18" s="399" t="s">
        <v>5</v>
      </c>
      <c r="N18" s="374" t="s">
        <v>16</v>
      </c>
      <c r="O18" s="775" t="str">
        <f t="shared" ref="O18:O23" si="0">IF(G18*K18*2800=0,"",G18*K18*2800)</f>
        <v/>
      </c>
      <c r="P18" s="775"/>
      <c r="Q18" s="775"/>
      <c r="R18" s="371" t="s">
        <v>1</v>
      </c>
      <c r="S18" s="399"/>
      <c r="T18" s="398"/>
      <c r="U18" s="812" t="s">
        <v>17</v>
      </c>
      <c r="V18" s="812"/>
      <c r="W18" s="401"/>
      <c r="X18" s="371" t="s">
        <v>18</v>
      </c>
      <c r="Y18" s="402" t="str">
        <f t="shared" ref="Y18:Y23" si="1">IF(W18*37=0,"",W18*37)</f>
        <v/>
      </c>
      <c r="Z18" s="403" t="s">
        <v>1</v>
      </c>
      <c r="AA18" s="188"/>
      <c r="AB18" s="228" t="s">
        <v>462</v>
      </c>
      <c r="AC18" s="228">
        <f>G18*K18</f>
        <v>0</v>
      </c>
      <c r="AD18" s="228" t="str">
        <f>O18</f>
        <v/>
      </c>
      <c r="AE18" s="228" t="s">
        <v>465</v>
      </c>
      <c r="AF18" s="228" t="str">
        <f>Y18</f>
        <v/>
      </c>
    </row>
    <row r="19" spans="1:32" s="19" customFormat="1" x14ac:dyDescent="0.2">
      <c r="A19" s="368"/>
      <c r="B19" s="396"/>
      <c r="C19" s="370"/>
      <c r="D19" s="399"/>
      <c r="E19" s="811" t="s">
        <v>40</v>
      </c>
      <c r="F19" s="811"/>
      <c r="G19" s="813"/>
      <c r="H19" s="814"/>
      <c r="I19" s="370" t="s">
        <v>14</v>
      </c>
      <c r="J19" s="370" t="s">
        <v>15</v>
      </c>
      <c r="K19" s="856"/>
      <c r="L19" s="857"/>
      <c r="M19" s="399" t="s">
        <v>5</v>
      </c>
      <c r="N19" s="374" t="s">
        <v>16</v>
      </c>
      <c r="O19" s="775" t="str">
        <f t="shared" si="0"/>
        <v/>
      </c>
      <c r="P19" s="775"/>
      <c r="Q19" s="775"/>
      <c r="R19" s="371" t="s">
        <v>1</v>
      </c>
      <c r="S19" s="399"/>
      <c r="T19" s="370"/>
      <c r="U19" s="811" t="s">
        <v>83</v>
      </c>
      <c r="V19" s="811"/>
      <c r="W19" s="401"/>
      <c r="X19" s="371" t="s">
        <v>18</v>
      </c>
      <c r="Y19" s="402" t="str">
        <f t="shared" si="1"/>
        <v/>
      </c>
      <c r="Z19" s="403" t="s">
        <v>1</v>
      </c>
      <c r="AA19" s="188"/>
      <c r="AB19" s="228" t="s">
        <v>462</v>
      </c>
      <c r="AC19" s="228">
        <f t="shared" ref="AC19:AC24" si="2">G19*K19</f>
        <v>0</v>
      </c>
      <c r="AD19" s="228" t="str">
        <f t="shared" ref="AD19:AD24" si="3">O19</f>
        <v/>
      </c>
      <c r="AE19" s="228" t="s">
        <v>465</v>
      </c>
      <c r="AF19" s="228" t="str">
        <f t="shared" ref="AF19:AF29" si="4">Y19</f>
        <v/>
      </c>
    </row>
    <row r="20" spans="1:32" s="19" customFormat="1" x14ac:dyDescent="0.2">
      <c r="A20" s="368"/>
      <c r="B20" s="396"/>
      <c r="C20" s="370"/>
      <c r="D20" s="399"/>
      <c r="E20" s="811" t="s">
        <v>40</v>
      </c>
      <c r="F20" s="811"/>
      <c r="G20" s="813"/>
      <c r="H20" s="814"/>
      <c r="I20" s="370" t="s">
        <v>14</v>
      </c>
      <c r="J20" s="370" t="s">
        <v>15</v>
      </c>
      <c r="K20" s="856"/>
      <c r="L20" s="857"/>
      <c r="M20" s="399" t="s">
        <v>5</v>
      </c>
      <c r="N20" s="374" t="s">
        <v>16</v>
      </c>
      <c r="O20" s="775" t="str">
        <f t="shared" si="0"/>
        <v/>
      </c>
      <c r="P20" s="775"/>
      <c r="Q20" s="775"/>
      <c r="R20" s="371" t="s">
        <v>1</v>
      </c>
      <c r="S20" s="399"/>
      <c r="T20" s="370"/>
      <c r="U20" s="375"/>
      <c r="V20" s="375"/>
      <c r="W20" s="401"/>
      <c r="X20" s="371" t="s">
        <v>18</v>
      </c>
      <c r="Y20" s="402" t="str">
        <f t="shared" si="1"/>
        <v/>
      </c>
      <c r="Z20" s="403" t="s">
        <v>1</v>
      </c>
      <c r="AA20" s="188"/>
      <c r="AB20" s="228" t="s">
        <v>462</v>
      </c>
      <c r="AC20" s="228">
        <f t="shared" si="2"/>
        <v>0</v>
      </c>
      <c r="AD20" s="228" t="str">
        <f t="shared" si="3"/>
        <v/>
      </c>
      <c r="AE20" s="228" t="s">
        <v>465</v>
      </c>
      <c r="AF20" s="228" t="str">
        <f t="shared" si="4"/>
        <v/>
      </c>
    </row>
    <row r="21" spans="1:32" s="19" customFormat="1" x14ac:dyDescent="0.2">
      <c r="A21" s="368"/>
      <c r="B21" s="396"/>
      <c r="C21" s="370"/>
      <c r="D21" s="399"/>
      <c r="E21" s="811" t="s">
        <v>41</v>
      </c>
      <c r="F21" s="811"/>
      <c r="G21" s="813"/>
      <c r="H21" s="814"/>
      <c r="I21" s="370" t="s">
        <v>14</v>
      </c>
      <c r="J21" s="370" t="s">
        <v>15</v>
      </c>
      <c r="K21" s="856"/>
      <c r="L21" s="857"/>
      <c r="M21" s="399" t="s">
        <v>5</v>
      </c>
      <c r="N21" s="374" t="s">
        <v>16</v>
      </c>
      <c r="O21" s="775" t="str">
        <f t="shared" si="0"/>
        <v/>
      </c>
      <c r="P21" s="775"/>
      <c r="Q21" s="775"/>
      <c r="R21" s="371" t="s">
        <v>1</v>
      </c>
      <c r="S21" s="399"/>
      <c r="T21" s="370"/>
      <c r="U21" s="375"/>
      <c r="V21" s="375"/>
      <c r="W21" s="401"/>
      <c r="X21" s="371" t="s">
        <v>18</v>
      </c>
      <c r="Y21" s="402" t="str">
        <f t="shared" si="1"/>
        <v/>
      </c>
      <c r="Z21" s="403" t="s">
        <v>1</v>
      </c>
      <c r="AA21" s="188"/>
      <c r="AB21" s="228" t="s">
        <v>462</v>
      </c>
      <c r="AC21" s="228">
        <f t="shared" si="2"/>
        <v>0</v>
      </c>
      <c r="AD21" s="228" t="str">
        <f t="shared" si="3"/>
        <v/>
      </c>
      <c r="AE21" s="228" t="s">
        <v>465</v>
      </c>
      <c r="AF21" s="228" t="str">
        <f t="shared" si="4"/>
        <v/>
      </c>
    </row>
    <row r="22" spans="1:32" s="19" customFormat="1" x14ac:dyDescent="0.2">
      <c r="A22" s="368"/>
      <c r="B22" s="396"/>
      <c r="C22" s="370"/>
      <c r="D22" s="399"/>
      <c r="E22" s="811" t="s">
        <v>41</v>
      </c>
      <c r="F22" s="811"/>
      <c r="G22" s="813"/>
      <c r="H22" s="814"/>
      <c r="I22" s="370" t="s">
        <v>14</v>
      </c>
      <c r="J22" s="370" t="s">
        <v>15</v>
      </c>
      <c r="K22" s="856"/>
      <c r="L22" s="857"/>
      <c r="M22" s="399" t="s">
        <v>5</v>
      </c>
      <c r="N22" s="374" t="s">
        <v>16</v>
      </c>
      <c r="O22" s="775" t="str">
        <f t="shared" si="0"/>
        <v/>
      </c>
      <c r="P22" s="775"/>
      <c r="Q22" s="775"/>
      <c r="R22" s="371" t="s">
        <v>1</v>
      </c>
      <c r="S22" s="399"/>
      <c r="T22" s="370"/>
      <c r="U22" s="399"/>
      <c r="V22" s="399"/>
      <c r="W22" s="401"/>
      <c r="X22" s="371" t="s">
        <v>18</v>
      </c>
      <c r="Y22" s="402" t="str">
        <f t="shared" si="1"/>
        <v/>
      </c>
      <c r="Z22" s="403" t="s">
        <v>1</v>
      </c>
      <c r="AA22" s="188"/>
      <c r="AB22" s="228" t="s">
        <v>462</v>
      </c>
      <c r="AC22" s="228">
        <f t="shared" si="2"/>
        <v>0</v>
      </c>
      <c r="AD22" s="228" t="str">
        <f t="shared" si="3"/>
        <v/>
      </c>
      <c r="AE22" s="228" t="s">
        <v>465</v>
      </c>
      <c r="AF22" s="228" t="str">
        <f t="shared" si="4"/>
        <v/>
      </c>
    </row>
    <row r="23" spans="1:32" s="19" customFormat="1" x14ac:dyDescent="0.2">
      <c r="A23" s="368"/>
      <c r="B23" s="396"/>
      <c r="C23" s="370"/>
      <c r="D23" s="399"/>
      <c r="E23" s="811" t="s">
        <v>41</v>
      </c>
      <c r="F23" s="811"/>
      <c r="G23" s="813"/>
      <c r="H23" s="814"/>
      <c r="I23" s="370" t="s">
        <v>14</v>
      </c>
      <c r="J23" s="370" t="s">
        <v>15</v>
      </c>
      <c r="K23" s="856"/>
      <c r="L23" s="857"/>
      <c r="M23" s="399" t="s">
        <v>5</v>
      </c>
      <c r="N23" s="374" t="s">
        <v>16</v>
      </c>
      <c r="O23" s="775" t="str">
        <f t="shared" si="0"/>
        <v/>
      </c>
      <c r="P23" s="775"/>
      <c r="Q23" s="775"/>
      <c r="R23" s="371" t="s">
        <v>1</v>
      </c>
      <c r="S23" s="399"/>
      <c r="T23" s="370"/>
      <c r="U23" s="399"/>
      <c r="V23" s="399"/>
      <c r="W23" s="401"/>
      <c r="X23" s="371" t="s">
        <v>18</v>
      </c>
      <c r="Y23" s="402" t="str">
        <f t="shared" si="1"/>
        <v/>
      </c>
      <c r="Z23" s="403" t="s">
        <v>1</v>
      </c>
      <c r="AA23" s="188"/>
      <c r="AB23" s="228" t="s">
        <v>462</v>
      </c>
      <c r="AC23" s="228">
        <f t="shared" si="2"/>
        <v>0</v>
      </c>
      <c r="AD23" s="228" t="str">
        <f t="shared" si="3"/>
        <v/>
      </c>
      <c r="AE23" s="228" t="s">
        <v>465</v>
      </c>
      <c r="AF23" s="228" t="str">
        <f t="shared" si="4"/>
        <v/>
      </c>
    </row>
    <row r="24" spans="1:32" s="19" customFormat="1" x14ac:dyDescent="0.2">
      <c r="A24" s="368"/>
      <c r="B24" s="396"/>
      <c r="C24" s="370"/>
      <c r="D24" s="399"/>
      <c r="E24" s="375"/>
      <c r="F24" s="375"/>
      <c r="G24" s="375"/>
      <c r="H24" s="375"/>
      <c r="I24" s="370"/>
      <c r="J24" s="370"/>
      <c r="K24" s="404"/>
      <c r="L24" s="404"/>
      <c r="M24" s="399"/>
      <c r="N24" s="374"/>
      <c r="O24" s="400"/>
      <c r="P24" s="400"/>
      <c r="Q24" s="400"/>
      <c r="R24" s="371"/>
      <c r="S24" s="399"/>
      <c r="T24" s="370"/>
      <c r="U24" s="399"/>
      <c r="V24" s="399"/>
      <c r="W24" s="371"/>
      <c r="X24" s="371"/>
      <c r="Y24" s="402"/>
      <c r="Z24" s="403"/>
      <c r="AA24" s="188"/>
      <c r="AB24" s="228" t="s">
        <v>462</v>
      </c>
      <c r="AC24" s="228">
        <f t="shared" si="2"/>
        <v>0</v>
      </c>
      <c r="AD24" s="228">
        <f t="shared" si="3"/>
        <v>0</v>
      </c>
      <c r="AE24" s="228" t="s">
        <v>465</v>
      </c>
      <c r="AF24" s="228">
        <f t="shared" si="4"/>
        <v>0</v>
      </c>
    </row>
    <row r="25" spans="1:32" s="19" customFormat="1" x14ac:dyDescent="0.2">
      <c r="A25" s="368"/>
      <c r="B25" s="396"/>
      <c r="C25" s="370"/>
      <c r="D25" s="371" t="s">
        <v>94</v>
      </c>
      <c r="E25" s="405"/>
      <c r="F25" s="406"/>
      <c r="G25" s="407"/>
      <c r="H25" s="407"/>
      <c r="I25" s="406"/>
      <c r="J25" s="406"/>
      <c r="K25" s="406"/>
      <c r="L25" s="406"/>
      <c r="M25" s="406"/>
      <c r="N25" s="406"/>
      <c r="O25" s="406"/>
      <c r="P25" s="406"/>
      <c r="Q25" s="406"/>
      <c r="R25" s="408"/>
      <c r="S25" s="399"/>
      <c r="T25" s="370"/>
      <c r="U25" s="399"/>
      <c r="V25" s="399"/>
      <c r="W25" s="371"/>
      <c r="X25" s="371"/>
      <c r="Y25" s="402"/>
      <c r="Z25" s="403"/>
      <c r="AA25" s="188"/>
      <c r="AB25" s="228"/>
      <c r="AC25" s="228"/>
      <c r="AD25" s="228"/>
      <c r="AE25" s="228" t="s">
        <v>465</v>
      </c>
      <c r="AF25" s="228">
        <f t="shared" si="4"/>
        <v>0</v>
      </c>
    </row>
    <row r="26" spans="1:32" s="19" customFormat="1" x14ac:dyDescent="0.2">
      <c r="A26" s="368"/>
      <c r="B26" s="396"/>
      <c r="C26" s="370"/>
      <c r="D26" s="371" t="s">
        <v>10</v>
      </c>
      <c r="E26" s="405"/>
      <c r="F26" s="406"/>
      <c r="G26" s="407"/>
      <c r="H26" s="407"/>
      <c r="I26" s="406"/>
      <c r="J26" s="406"/>
      <c r="K26" s="406"/>
      <c r="L26" s="406"/>
      <c r="M26" s="406"/>
      <c r="N26" s="406"/>
      <c r="O26" s="406"/>
      <c r="P26" s="406"/>
      <c r="Q26" s="406"/>
      <c r="R26" s="408"/>
      <c r="S26" s="399"/>
      <c r="T26" s="370"/>
      <c r="U26" s="399"/>
      <c r="V26" s="399"/>
      <c r="W26" s="371"/>
      <c r="X26" s="371"/>
      <c r="Y26" s="402"/>
      <c r="Z26" s="403"/>
      <c r="AA26" s="188"/>
      <c r="AB26" s="228"/>
      <c r="AC26" s="228"/>
      <c r="AD26" s="228"/>
      <c r="AE26" s="228" t="s">
        <v>465</v>
      </c>
      <c r="AF26" s="228">
        <f t="shared" si="4"/>
        <v>0</v>
      </c>
    </row>
    <row r="27" spans="1:32" s="19" customFormat="1" ht="13.5" customHeight="1" x14ac:dyDescent="0.2">
      <c r="A27" s="368"/>
      <c r="B27" s="396"/>
      <c r="C27" s="370"/>
      <c r="D27" s="399"/>
      <c r="E27" s="399"/>
      <c r="F27" s="399"/>
      <c r="G27" s="375"/>
      <c r="H27" s="375"/>
      <c r="I27" s="370"/>
      <c r="J27" s="370"/>
      <c r="K27" s="374"/>
      <c r="L27" s="374"/>
      <c r="M27" s="399"/>
      <c r="N27" s="374"/>
      <c r="O27" s="375"/>
      <c r="P27" s="375"/>
      <c r="Q27" s="375"/>
      <c r="R27" s="371"/>
      <c r="S27" s="399"/>
      <c r="T27" s="398"/>
      <c r="U27" s="860" t="s">
        <v>17</v>
      </c>
      <c r="V27" s="860"/>
      <c r="W27" s="876"/>
      <c r="X27" s="877"/>
      <c r="Y27" s="859"/>
      <c r="Z27" s="836" t="s">
        <v>1</v>
      </c>
      <c r="AA27" s="258"/>
      <c r="AB27" s="228"/>
      <c r="AC27" s="228"/>
      <c r="AD27" s="228"/>
      <c r="AE27" s="228" t="s">
        <v>465</v>
      </c>
      <c r="AF27" s="228">
        <f t="shared" si="4"/>
        <v>0</v>
      </c>
    </row>
    <row r="28" spans="1:32" s="19" customFormat="1" x14ac:dyDescent="0.2">
      <c r="A28" s="368"/>
      <c r="B28" s="396"/>
      <c r="C28" s="370"/>
      <c r="D28" s="399"/>
      <c r="E28" s="399"/>
      <c r="F28" s="399"/>
      <c r="G28" s="375"/>
      <c r="H28" s="375"/>
      <c r="I28" s="370"/>
      <c r="J28" s="370"/>
      <c r="K28" s="374"/>
      <c r="L28" s="374"/>
      <c r="M28" s="399"/>
      <c r="N28" s="374"/>
      <c r="O28" s="375"/>
      <c r="P28" s="375"/>
      <c r="Q28" s="375"/>
      <c r="R28" s="371"/>
      <c r="S28" s="399"/>
      <c r="T28" s="370"/>
      <c r="U28" s="811" t="s">
        <v>82</v>
      </c>
      <c r="V28" s="811"/>
      <c r="W28" s="876"/>
      <c r="X28" s="877"/>
      <c r="Y28" s="859"/>
      <c r="Z28" s="836"/>
      <c r="AA28" s="258"/>
      <c r="AB28" s="228"/>
      <c r="AC28" s="228"/>
      <c r="AD28" s="228"/>
      <c r="AE28" s="228" t="s">
        <v>465</v>
      </c>
      <c r="AF28" s="228">
        <f t="shared" si="4"/>
        <v>0</v>
      </c>
    </row>
    <row r="29" spans="1:32" s="19" customFormat="1" x14ac:dyDescent="0.2">
      <c r="A29" s="368"/>
      <c r="B29" s="396"/>
      <c r="C29" s="370"/>
      <c r="D29" s="399"/>
      <c r="E29" s="399"/>
      <c r="F29" s="399"/>
      <c r="G29" s="375"/>
      <c r="H29" s="375"/>
      <c r="I29" s="370"/>
      <c r="J29" s="370"/>
      <c r="K29" s="374"/>
      <c r="L29" s="374"/>
      <c r="M29" s="399"/>
      <c r="N29" s="374"/>
      <c r="O29" s="375"/>
      <c r="P29" s="375"/>
      <c r="Q29" s="375"/>
      <c r="R29" s="371"/>
      <c r="S29" s="399"/>
      <c r="T29" s="370"/>
      <c r="U29" s="371"/>
      <c r="V29" s="410"/>
      <c r="W29" s="410"/>
      <c r="X29" s="411"/>
      <c r="Y29" s="411"/>
      <c r="Z29" s="409"/>
      <c r="AA29" s="258"/>
      <c r="AB29" s="228"/>
      <c r="AC29" s="228"/>
      <c r="AD29" s="228"/>
      <c r="AE29" s="228" t="s">
        <v>465</v>
      </c>
      <c r="AF29" s="228">
        <f t="shared" si="4"/>
        <v>0</v>
      </c>
    </row>
    <row r="30" spans="1:32" s="19" customFormat="1" x14ac:dyDescent="0.2">
      <c r="A30" s="368"/>
      <c r="B30" s="396"/>
      <c r="C30" s="397" t="s">
        <v>93</v>
      </c>
      <c r="D30" s="370"/>
      <c r="E30" s="370"/>
      <c r="F30" s="370"/>
      <c r="G30" s="371"/>
      <c r="H30" s="371"/>
      <c r="I30" s="370"/>
      <c r="J30" s="370"/>
      <c r="K30" s="370"/>
      <c r="L30" s="370"/>
      <c r="M30" s="370"/>
      <c r="N30" s="374"/>
      <c r="O30" s="371"/>
      <c r="P30" s="371"/>
      <c r="Q30" s="371"/>
      <c r="R30" s="371"/>
      <c r="S30" s="370"/>
      <c r="T30" s="397" t="s">
        <v>84</v>
      </c>
      <c r="U30" s="370"/>
      <c r="V30" s="370"/>
      <c r="W30" s="371"/>
      <c r="X30" s="371"/>
      <c r="Y30" s="370"/>
      <c r="Z30" s="403"/>
      <c r="AA30" s="188"/>
      <c r="AB30" s="228"/>
      <c r="AC30" s="228"/>
      <c r="AD30" s="228"/>
      <c r="AE30" s="228"/>
      <c r="AF30" s="228"/>
    </row>
    <row r="31" spans="1:32" s="19" customFormat="1" x14ac:dyDescent="0.2">
      <c r="A31" s="368"/>
      <c r="B31" s="396"/>
      <c r="C31" s="398"/>
      <c r="D31" s="399" t="s">
        <v>583</v>
      </c>
      <c r="E31" s="371"/>
      <c r="F31" s="412"/>
      <c r="G31" s="850"/>
      <c r="H31" s="850"/>
      <c r="I31" s="370" t="s">
        <v>584</v>
      </c>
      <c r="J31" s="370" t="s">
        <v>595</v>
      </c>
      <c r="K31" s="844"/>
      <c r="L31" s="844"/>
      <c r="M31" s="399" t="s">
        <v>585</v>
      </c>
      <c r="N31" s="374" t="s">
        <v>589</v>
      </c>
      <c r="O31" s="775" t="str">
        <f>IF(G31*K31*1000=0,"",G31*K31*1000)</f>
        <v/>
      </c>
      <c r="P31" s="775"/>
      <c r="Q31" s="775"/>
      <c r="R31" s="371" t="s">
        <v>586</v>
      </c>
      <c r="S31" s="399"/>
      <c r="T31" s="398"/>
      <c r="U31" s="843" t="s">
        <v>587</v>
      </c>
      <c r="V31" s="812"/>
      <c r="W31" s="401"/>
      <c r="X31" s="371" t="s">
        <v>588</v>
      </c>
      <c r="Y31" s="402" t="str">
        <f>IF(W31*37=0,"",W31*37)</f>
        <v/>
      </c>
      <c r="Z31" s="403" t="s">
        <v>586</v>
      </c>
      <c r="AA31" s="188"/>
      <c r="AB31" s="228" t="s">
        <v>463</v>
      </c>
      <c r="AC31" s="228">
        <f t="shared" ref="AC31:AC37" si="5">G31*K31</f>
        <v>0</v>
      </c>
      <c r="AD31" s="228" t="str">
        <f t="shared" ref="AD31:AD37" si="6">O31</f>
        <v/>
      </c>
      <c r="AE31" s="228" t="s">
        <v>466</v>
      </c>
      <c r="AF31" s="228" t="str">
        <f t="shared" ref="AF31:AF37" si="7">Y31</f>
        <v/>
      </c>
    </row>
    <row r="32" spans="1:32" s="19" customFormat="1" x14ac:dyDescent="0.2">
      <c r="A32" s="368"/>
      <c r="B32" s="396"/>
      <c r="C32" s="398"/>
      <c r="D32" s="399" t="s">
        <v>583</v>
      </c>
      <c r="E32" s="371"/>
      <c r="F32" s="412"/>
      <c r="G32" s="850"/>
      <c r="H32" s="850"/>
      <c r="I32" s="370" t="s">
        <v>584</v>
      </c>
      <c r="J32" s="370" t="s">
        <v>596</v>
      </c>
      <c r="K32" s="844"/>
      <c r="L32" s="844"/>
      <c r="M32" s="399" t="s">
        <v>585</v>
      </c>
      <c r="N32" s="374" t="s">
        <v>589</v>
      </c>
      <c r="O32" s="775" t="str">
        <f>IF(G32*K32*1000=0,"",G32*K32*1000)</f>
        <v/>
      </c>
      <c r="P32" s="775"/>
      <c r="Q32" s="775"/>
      <c r="R32" s="371" t="s">
        <v>586</v>
      </c>
      <c r="S32" s="399"/>
      <c r="T32" s="370"/>
      <c r="U32" s="843" t="s">
        <v>587</v>
      </c>
      <c r="V32" s="812"/>
      <c r="W32" s="401"/>
      <c r="X32" s="371" t="s">
        <v>591</v>
      </c>
      <c r="Y32" s="402" t="str">
        <f>IF(W32*37=0,"",W32*37)</f>
        <v/>
      </c>
      <c r="Z32" s="403" t="s">
        <v>586</v>
      </c>
      <c r="AA32" s="556"/>
      <c r="AB32" s="228" t="s">
        <v>463</v>
      </c>
      <c r="AC32" s="228">
        <f t="shared" si="5"/>
        <v>0</v>
      </c>
      <c r="AD32" s="228" t="str">
        <f t="shared" si="6"/>
        <v/>
      </c>
      <c r="AE32" s="228" t="s">
        <v>466</v>
      </c>
      <c r="AF32" s="228" t="str">
        <f t="shared" si="7"/>
        <v/>
      </c>
    </row>
    <row r="33" spans="1:32" s="19" customFormat="1" x14ac:dyDescent="0.2">
      <c r="A33" s="368"/>
      <c r="B33" s="396"/>
      <c r="C33" s="398"/>
      <c r="D33" s="399" t="s">
        <v>583</v>
      </c>
      <c r="E33" s="371"/>
      <c r="F33" s="412"/>
      <c r="G33" s="850"/>
      <c r="H33" s="850"/>
      <c r="I33" s="370" t="s">
        <v>584</v>
      </c>
      <c r="J33" s="370" t="s">
        <v>590</v>
      </c>
      <c r="K33" s="844"/>
      <c r="L33" s="844"/>
      <c r="M33" s="399" t="s">
        <v>585</v>
      </c>
      <c r="N33" s="374" t="s">
        <v>597</v>
      </c>
      <c r="O33" s="775" t="str">
        <f>IF(G33*K33*1000=0,"",G33*K33*1000)</f>
        <v/>
      </c>
      <c r="P33" s="775"/>
      <c r="Q33" s="775"/>
      <c r="R33" s="371" t="s">
        <v>586</v>
      </c>
      <c r="S33" s="399"/>
      <c r="T33" s="370"/>
      <c r="U33" s="843" t="s">
        <v>587</v>
      </c>
      <c r="V33" s="812"/>
      <c r="W33" s="401"/>
      <c r="X33" s="371" t="s">
        <v>591</v>
      </c>
      <c r="Y33" s="402" t="str">
        <f>IF(W33*37=0,"",W33*37)</f>
        <v/>
      </c>
      <c r="Z33" s="403" t="s">
        <v>586</v>
      </c>
      <c r="AA33" s="556"/>
      <c r="AB33" s="228" t="s">
        <v>463</v>
      </c>
      <c r="AC33" s="228">
        <f t="shared" si="5"/>
        <v>0</v>
      </c>
      <c r="AD33" s="228" t="str">
        <f t="shared" si="6"/>
        <v/>
      </c>
      <c r="AE33" s="228" t="s">
        <v>466</v>
      </c>
      <c r="AF33" s="228" t="str">
        <f t="shared" si="7"/>
        <v/>
      </c>
    </row>
    <row r="34" spans="1:32" s="19" customFormat="1" x14ac:dyDescent="0.2">
      <c r="A34" s="368"/>
      <c r="B34" s="396"/>
      <c r="C34" s="370"/>
      <c r="D34" s="399"/>
      <c r="E34" s="811"/>
      <c r="F34" s="811"/>
      <c r="G34" s="811"/>
      <c r="H34" s="811"/>
      <c r="I34" s="370"/>
      <c r="J34" s="370"/>
      <c r="K34" s="812"/>
      <c r="L34" s="812"/>
      <c r="M34" s="399"/>
      <c r="N34" s="374"/>
      <c r="O34" s="775"/>
      <c r="P34" s="775"/>
      <c r="Q34" s="775"/>
      <c r="R34" s="371"/>
      <c r="S34" s="399"/>
      <c r="T34" s="370"/>
      <c r="U34" s="399"/>
      <c r="V34" s="399"/>
      <c r="W34" s="371"/>
      <c r="X34" s="371"/>
      <c r="Y34" s="402"/>
      <c r="Z34" s="403"/>
      <c r="AA34" s="188"/>
      <c r="AB34" s="228" t="s">
        <v>463</v>
      </c>
      <c r="AC34" s="228">
        <f t="shared" si="5"/>
        <v>0</v>
      </c>
      <c r="AD34" s="228">
        <f t="shared" si="6"/>
        <v>0</v>
      </c>
      <c r="AE34" s="228" t="s">
        <v>466</v>
      </c>
      <c r="AF34" s="228">
        <f t="shared" si="7"/>
        <v>0</v>
      </c>
    </row>
    <row r="35" spans="1:32" s="19" customFormat="1" x14ac:dyDescent="0.2">
      <c r="A35" s="368"/>
      <c r="B35" s="396"/>
      <c r="C35" s="370"/>
      <c r="D35" s="371" t="s">
        <v>592</v>
      </c>
      <c r="E35" s="405"/>
      <c r="F35" s="406"/>
      <c r="G35" s="407"/>
      <c r="H35" s="407"/>
      <c r="I35" s="406"/>
      <c r="J35" s="406"/>
      <c r="K35" s="406"/>
      <c r="L35" s="406"/>
      <c r="M35" s="406"/>
      <c r="N35" s="406"/>
      <c r="O35" s="406"/>
      <c r="P35" s="406"/>
      <c r="Q35" s="406"/>
      <c r="R35" s="408"/>
      <c r="S35" s="399"/>
      <c r="T35" s="398"/>
      <c r="U35" s="871" t="s">
        <v>587</v>
      </c>
      <c r="V35" s="860"/>
      <c r="W35" s="872"/>
      <c r="X35" s="873"/>
      <c r="Y35" s="837"/>
      <c r="Z35" s="836" t="s">
        <v>586</v>
      </c>
      <c r="AA35" s="258"/>
      <c r="AB35" s="228" t="s">
        <v>463</v>
      </c>
      <c r="AC35" s="228">
        <f t="shared" si="5"/>
        <v>0</v>
      </c>
      <c r="AD35" s="228">
        <f t="shared" si="6"/>
        <v>0</v>
      </c>
      <c r="AE35" s="228" t="s">
        <v>466</v>
      </c>
      <c r="AF35" s="228">
        <f t="shared" si="7"/>
        <v>0</v>
      </c>
    </row>
    <row r="36" spans="1:32" s="19" customFormat="1" x14ac:dyDescent="0.2">
      <c r="A36" s="368"/>
      <c r="B36" s="396"/>
      <c r="C36" s="370"/>
      <c r="D36" s="371" t="s">
        <v>593</v>
      </c>
      <c r="E36" s="405"/>
      <c r="F36" s="406"/>
      <c r="G36" s="407"/>
      <c r="H36" s="407"/>
      <c r="I36" s="406"/>
      <c r="J36" s="406"/>
      <c r="K36" s="406"/>
      <c r="L36" s="406"/>
      <c r="M36" s="406"/>
      <c r="N36" s="406"/>
      <c r="O36" s="406"/>
      <c r="P36" s="406"/>
      <c r="Q36" s="406"/>
      <c r="R36" s="408"/>
      <c r="S36" s="399"/>
      <c r="T36" s="370"/>
      <c r="U36" s="811" t="s">
        <v>594</v>
      </c>
      <c r="V36" s="811"/>
      <c r="W36" s="874"/>
      <c r="X36" s="875"/>
      <c r="Y36" s="839"/>
      <c r="Z36" s="836"/>
      <c r="AA36" s="258"/>
      <c r="AB36" s="228" t="s">
        <v>463</v>
      </c>
      <c r="AC36" s="228">
        <f t="shared" si="5"/>
        <v>0</v>
      </c>
      <c r="AD36" s="228">
        <f t="shared" si="6"/>
        <v>0</v>
      </c>
      <c r="AE36" s="228" t="s">
        <v>466</v>
      </c>
      <c r="AF36" s="228">
        <f t="shared" si="7"/>
        <v>0</v>
      </c>
    </row>
    <row r="37" spans="1:32" s="19" customFormat="1" x14ac:dyDescent="0.2">
      <c r="A37" s="368"/>
      <c r="B37" s="396"/>
      <c r="C37" s="149"/>
      <c r="D37" s="159" t="s">
        <v>602</v>
      </c>
      <c r="E37" s="159"/>
      <c r="F37" s="159"/>
      <c r="G37" s="558"/>
      <c r="H37" s="558"/>
      <c r="I37" s="21"/>
      <c r="J37" s="21"/>
      <c r="K37" s="558"/>
      <c r="L37" s="558"/>
      <c r="M37" s="159"/>
      <c r="N37" s="558"/>
      <c r="O37" s="557"/>
      <c r="P37" s="557"/>
      <c r="Q37" s="557"/>
      <c r="R37" s="25"/>
      <c r="S37" s="159"/>
      <c r="T37" s="370"/>
      <c r="U37" s="399"/>
      <c r="V37" s="399"/>
      <c r="W37" s="371"/>
      <c r="X37" s="371"/>
      <c r="Y37" s="370"/>
      <c r="Z37" s="372"/>
      <c r="AA37" s="21"/>
      <c r="AB37" s="228" t="s">
        <v>463</v>
      </c>
      <c r="AC37" s="228">
        <f t="shared" si="5"/>
        <v>0</v>
      </c>
      <c r="AD37" s="228">
        <f t="shared" si="6"/>
        <v>0</v>
      </c>
      <c r="AE37" s="228" t="s">
        <v>466</v>
      </c>
      <c r="AF37" s="228">
        <f t="shared" si="7"/>
        <v>0</v>
      </c>
    </row>
    <row r="38" spans="1:32" s="19" customFormat="1" x14ac:dyDescent="0.2">
      <c r="A38" s="368"/>
      <c r="B38" s="396"/>
      <c r="C38" s="561"/>
      <c r="D38" s="851"/>
      <c r="E38" s="852"/>
      <c r="F38" s="853"/>
      <c r="G38" s="753"/>
      <c r="H38" s="754"/>
      <c r="I38" s="21" t="s">
        <v>31</v>
      </c>
      <c r="J38" s="21" t="s">
        <v>15</v>
      </c>
      <c r="K38" s="773"/>
      <c r="L38" s="870"/>
      <c r="M38" s="774"/>
      <c r="N38" s="25" t="s">
        <v>32</v>
      </c>
      <c r="O38" s="557" t="s">
        <v>16</v>
      </c>
      <c r="P38" s="741">
        <f>G38*K38</f>
        <v>0</v>
      </c>
      <c r="Q38" s="741"/>
      <c r="R38" s="741"/>
      <c r="S38" s="159" t="s">
        <v>1</v>
      </c>
      <c r="T38" s="370"/>
      <c r="U38" s="399"/>
      <c r="V38" s="399"/>
      <c r="W38" s="371"/>
      <c r="X38" s="371"/>
      <c r="Y38" s="370"/>
      <c r="Z38" s="372"/>
      <c r="AA38" s="21"/>
      <c r="AB38" s="228" t="s">
        <v>536</v>
      </c>
      <c r="AC38" s="228">
        <f>G38</f>
        <v>0</v>
      </c>
      <c r="AD38" s="355">
        <f>P38</f>
        <v>0</v>
      </c>
      <c r="AE38" s="228"/>
      <c r="AF38" s="228"/>
    </row>
    <row r="39" spans="1:32" s="19" customFormat="1" x14ac:dyDescent="0.2">
      <c r="A39" s="368"/>
      <c r="B39" s="396"/>
      <c r="C39" s="22"/>
      <c r="D39" s="851"/>
      <c r="E39" s="852"/>
      <c r="F39" s="853"/>
      <c r="G39" s="753"/>
      <c r="H39" s="754"/>
      <c r="I39" s="21" t="s">
        <v>31</v>
      </c>
      <c r="J39" s="21" t="s">
        <v>15</v>
      </c>
      <c r="K39" s="773"/>
      <c r="L39" s="870"/>
      <c r="M39" s="774"/>
      <c r="N39" s="25" t="s">
        <v>32</v>
      </c>
      <c r="O39" s="557" t="s">
        <v>16</v>
      </c>
      <c r="P39" s="741">
        <f>G39*K39</f>
        <v>0</v>
      </c>
      <c r="Q39" s="741"/>
      <c r="R39" s="741"/>
      <c r="S39" s="159" t="s">
        <v>1</v>
      </c>
      <c r="T39" s="370"/>
      <c r="U39" s="399"/>
      <c r="V39" s="399"/>
      <c r="W39" s="371"/>
      <c r="X39" s="371"/>
      <c r="Y39" s="370"/>
      <c r="Z39" s="372"/>
      <c r="AA39" s="21"/>
      <c r="AB39" s="228" t="s">
        <v>536</v>
      </c>
      <c r="AC39" s="228">
        <f>G39</f>
        <v>0</v>
      </c>
      <c r="AD39" s="228">
        <f>P39</f>
        <v>0</v>
      </c>
      <c r="AE39" s="228"/>
      <c r="AF39" s="228"/>
    </row>
    <row r="40" spans="1:32" s="19" customFormat="1" x14ac:dyDescent="0.2">
      <c r="A40" s="368"/>
      <c r="B40" s="396"/>
      <c r="C40" s="370"/>
      <c r="D40" s="399"/>
      <c r="E40" s="399"/>
      <c r="F40" s="399"/>
      <c r="G40" s="375"/>
      <c r="H40" s="375"/>
      <c r="I40" s="370"/>
      <c r="J40" s="370"/>
      <c r="K40" s="374"/>
      <c r="L40" s="374"/>
      <c r="M40" s="399"/>
      <c r="N40" s="374"/>
      <c r="O40" s="375"/>
      <c r="P40" s="375"/>
      <c r="Q40" s="375"/>
      <c r="R40" s="371"/>
      <c r="S40" s="399"/>
      <c r="T40" s="370"/>
      <c r="U40" s="399"/>
      <c r="V40" s="399"/>
      <c r="W40" s="371"/>
      <c r="X40" s="371"/>
      <c r="Y40" s="370"/>
      <c r="Z40" s="372"/>
      <c r="AA40" s="21"/>
      <c r="AB40" s="228" t="s">
        <v>536</v>
      </c>
      <c r="AC40" s="228">
        <f>G40</f>
        <v>0</v>
      </c>
      <c r="AD40" s="228">
        <f>P40</f>
        <v>0</v>
      </c>
      <c r="AE40" s="228"/>
      <c r="AF40" s="228"/>
    </row>
    <row r="41" spans="1:32" s="19" customFormat="1" x14ac:dyDescent="0.2">
      <c r="A41" s="368"/>
      <c r="B41" s="396"/>
      <c r="C41" s="413"/>
      <c r="D41" s="811" t="s">
        <v>33</v>
      </c>
      <c r="E41" s="811"/>
      <c r="F41" s="811"/>
      <c r="G41" s="811"/>
      <c r="H41" s="812" t="s">
        <v>34</v>
      </c>
      <c r="I41" s="812"/>
      <c r="J41" s="812"/>
      <c r="K41" s="370"/>
      <c r="L41" s="812" t="s">
        <v>35</v>
      </c>
      <c r="M41" s="812"/>
      <c r="N41" s="812"/>
      <c r="O41" s="375"/>
      <c r="P41" s="812" t="s">
        <v>36</v>
      </c>
      <c r="Q41" s="812"/>
      <c r="R41" s="812"/>
      <c r="S41" s="812"/>
      <c r="T41" s="370"/>
      <c r="U41" s="399"/>
      <c r="V41" s="399"/>
      <c r="W41" s="371"/>
      <c r="X41" s="371"/>
      <c r="Y41" s="370"/>
      <c r="Z41" s="372"/>
      <c r="AA41" s="21"/>
      <c r="AB41" s="228"/>
      <c r="AC41" s="228"/>
      <c r="AD41" s="228"/>
      <c r="AE41" s="228"/>
      <c r="AF41" s="228"/>
    </row>
    <row r="42" spans="1:32" s="19" customFormat="1" x14ac:dyDescent="0.2">
      <c r="A42" s="368"/>
      <c r="B42" s="396"/>
      <c r="C42" s="399"/>
      <c r="D42" s="813"/>
      <c r="E42" s="882"/>
      <c r="F42" s="882"/>
      <c r="G42" s="814"/>
      <c r="H42" s="880"/>
      <c r="I42" s="881"/>
      <c r="J42" s="370" t="s">
        <v>19</v>
      </c>
      <c r="K42" s="370" t="s">
        <v>15</v>
      </c>
      <c r="L42" s="878"/>
      <c r="M42" s="879"/>
      <c r="N42" s="375" t="s">
        <v>100</v>
      </c>
      <c r="O42" s="375" t="s">
        <v>16</v>
      </c>
      <c r="P42" s="775" t="str">
        <f>IF(H42*L42=0,"",H42*L42)</f>
        <v/>
      </c>
      <c r="Q42" s="775"/>
      <c r="R42" s="775"/>
      <c r="S42" s="399" t="s">
        <v>1</v>
      </c>
      <c r="T42" s="370"/>
      <c r="U42" s="399"/>
      <c r="V42" s="399"/>
      <c r="W42" s="371"/>
      <c r="X42" s="371"/>
      <c r="Y42" s="370"/>
      <c r="Z42" s="372"/>
      <c r="AA42" s="21"/>
      <c r="AB42" s="228" t="s">
        <v>464</v>
      </c>
      <c r="AC42" s="228">
        <f>H42</f>
        <v>0</v>
      </c>
      <c r="AD42" s="228" t="str">
        <f>P42</f>
        <v/>
      </c>
      <c r="AE42" s="228"/>
      <c r="AF42" s="228"/>
    </row>
    <row r="43" spans="1:32" s="19" customFormat="1" x14ac:dyDescent="0.2">
      <c r="A43" s="368"/>
      <c r="B43" s="396"/>
      <c r="C43" s="399"/>
      <c r="D43" s="813"/>
      <c r="E43" s="882"/>
      <c r="F43" s="882"/>
      <c r="G43" s="814"/>
      <c r="H43" s="880"/>
      <c r="I43" s="881"/>
      <c r="J43" s="370" t="s">
        <v>19</v>
      </c>
      <c r="K43" s="370" t="s">
        <v>15</v>
      </c>
      <c r="L43" s="878"/>
      <c r="M43" s="879"/>
      <c r="N43" s="375" t="s">
        <v>100</v>
      </c>
      <c r="O43" s="375" t="s">
        <v>16</v>
      </c>
      <c r="P43" s="775" t="str">
        <f>IF(H43*L43=0,"",H43*L43)</f>
        <v/>
      </c>
      <c r="Q43" s="775"/>
      <c r="R43" s="775"/>
      <c r="S43" s="399" t="s">
        <v>1</v>
      </c>
      <c r="T43" s="370"/>
      <c r="U43" s="399"/>
      <c r="V43" s="399"/>
      <c r="W43" s="371"/>
      <c r="X43" s="371"/>
      <c r="Y43" s="370"/>
      <c r="Z43" s="372"/>
      <c r="AA43" s="21"/>
      <c r="AB43" s="228" t="s">
        <v>464</v>
      </c>
      <c r="AC43" s="228">
        <f>H43</f>
        <v>0</v>
      </c>
      <c r="AD43" s="228" t="str">
        <f>P43</f>
        <v/>
      </c>
      <c r="AE43" s="228"/>
      <c r="AF43" s="228"/>
    </row>
    <row r="44" spans="1:32" s="19" customFormat="1" x14ac:dyDescent="0.2">
      <c r="A44" s="368"/>
      <c r="B44" s="396"/>
      <c r="C44" s="399"/>
      <c r="D44" s="813"/>
      <c r="E44" s="882"/>
      <c r="F44" s="882"/>
      <c r="G44" s="814"/>
      <c r="H44" s="880"/>
      <c r="I44" s="881"/>
      <c r="J44" s="370" t="s">
        <v>19</v>
      </c>
      <c r="K44" s="370" t="s">
        <v>15</v>
      </c>
      <c r="L44" s="878"/>
      <c r="M44" s="879"/>
      <c r="N44" s="375" t="s">
        <v>102</v>
      </c>
      <c r="O44" s="375" t="s">
        <v>16</v>
      </c>
      <c r="P44" s="775" t="str">
        <f>IF(H44*L44=0,"",H44*L44)</f>
        <v/>
      </c>
      <c r="Q44" s="775"/>
      <c r="R44" s="775"/>
      <c r="S44" s="399" t="s">
        <v>1</v>
      </c>
      <c r="T44" s="370"/>
      <c r="U44" s="399"/>
      <c r="V44" s="399"/>
      <c r="W44" s="371"/>
      <c r="X44" s="371"/>
      <c r="Y44" s="370"/>
      <c r="Z44" s="372"/>
      <c r="AA44" s="21"/>
      <c r="AB44" s="228" t="s">
        <v>464</v>
      </c>
      <c r="AC44" s="228">
        <f>H44</f>
        <v>0</v>
      </c>
      <c r="AD44" s="228" t="str">
        <f>P44</f>
        <v/>
      </c>
      <c r="AE44" s="228"/>
      <c r="AF44" s="228"/>
    </row>
    <row r="45" spans="1:32" s="19" customFormat="1" x14ac:dyDescent="0.2">
      <c r="A45" s="368"/>
      <c r="B45" s="396"/>
      <c r="C45" s="399"/>
      <c r="D45" s="883"/>
      <c r="E45" s="883"/>
      <c r="F45" s="883"/>
      <c r="G45" s="883"/>
      <c r="H45" s="883"/>
      <c r="I45" s="883"/>
      <c r="J45" s="370"/>
      <c r="K45" s="414"/>
      <c r="L45" s="415"/>
      <c r="M45" s="415"/>
      <c r="N45" s="416"/>
      <c r="O45" s="416"/>
      <c r="P45" s="820"/>
      <c r="Q45" s="820"/>
      <c r="R45" s="820"/>
      <c r="S45" s="415"/>
      <c r="T45" s="370"/>
      <c r="U45" s="399"/>
      <c r="V45" s="399"/>
      <c r="W45" s="371"/>
      <c r="X45" s="371"/>
      <c r="Y45" s="370"/>
      <c r="Z45" s="372"/>
      <c r="AA45" s="21"/>
      <c r="AB45" s="228" t="s">
        <v>464</v>
      </c>
      <c r="AC45" s="228">
        <f>H45</f>
        <v>0</v>
      </c>
      <c r="AD45" s="228">
        <f>P45</f>
        <v>0</v>
      </c>
      <c r="AE45" s="228"/>
      <c r="AF45" s="228"/>
    </row>
    <row r="46" spans="1:32" s="19" customFormat="1" x14ac:dyDescent="0.2">
      <c r="A46" s="368"/>
      <c r="B46" s="396"/>
      <c r="C46" s="858"/>
      <c r="D46" s="858"/>
      <c r="E46" s="858"/>
      <c r="F46" s="858"/>
      <c r="G46" s="858"/>
      <c r="H46" s="858"/>
      <c r="I46" s="858"/>
      <c r="J46" s="858"/>
      <c r="K46" s="858"/>
      <c r="L46" s="858"/>
      <c r="M46" s="858"/>
      <c r="N46" s="858"/>
      <c r="O46" s="858"/>
      <c r="P46" s="858"/>
      <c r="Q46" s="858"/>
      <c r="R46" s="371"/>
      <c r="S46" s="884" t="s">
        <v>97</v>
      </c>
      <c r="T46" s="884"/>
      <c r="U46" s="884"/>
      <c r="V46" s="884"/>
      <c r="W46" s="884"/>
      <c r="X46" s="869">
        <f>SUM(O18:Q23)+SUM(Y18:Y23)+SUM(P42:R45)+SUM(P38:R39)+SUM(O31:Q33)+SUM(Y31:Y36)</f>
        <v>0</v>
      </c>
      <c r="Y46" s="869"/>
      <c r="Z46" s="418" t="s">
        <v>1</v>
      </c>
      <c r="AA46" s="237"/>
      <c r="AB46" s="228" t="s">
        <v>464</v>
      </c>
      <c r="AC46" s="228">
        <f>H46</f>
        <v>0</v>
      </c>
      <c r="AD46" s="228">
        <f>P46</f>
        <v>0</v>
      </c>
      <c r="AE46" s="228" t="s">
        <v>467</v>
      </c>
      <c r="AF46" s="228">
        <f>X46</f>
        <v>0</v>
      </c>
    </row>
    <row r="47" spans="1:32" s="19" customFormat="1" x14ac:dyDescent="0.2">
      <c r="A47" s="368"/>
      <c r="B47" s="396"/>
      <c r="C47" s="417"/>
      <c r="D47" s="417"/>
      <c r="E47" s="417"/>
      <c r="F47" s="417"/>
      <c r="G47" s="419"/>
      <c r="H47" s="419"/>
      <c r="I47" s="417"/>
      <c r="J47" s="417"/>
      <c r="K47" s="417"/>
      <c r="L47" s="417"/>
      <c r="M47" s="417"/>
      <c r="N47" s="417"/>
      <c r="O47" s="417"/>
      <c r="P47" s="417"/>
      <c r="Q47" s="417"/>
      <c r="R47" s="371"/>
      <c r="S47" s="809" t="s">
        <v>604</v>
      </c>
      <c r="T47" s="809"/>
      <c r="U47" s="809"/>
      <c r="V47" s="809"/>
      <c r="W47" s="809"/>
      <c r="X47" s="810">
        <f>IF(X46&gt;150000,150000,X46)</f>
        <v>0</v>
      </c>
      <c r="Y47" s="810"/>
      <c r="Z47" s="420" t="s">
        <v>1</v>
      </c>
      <c r="AA47" s="210"/>
      <c r="AB47" s="228"/>
      <c r="AC47" s="228"/>
      <c r="AD47" s="228"/>
      <c r="AE47" s="228" t="s">
        <v>468</v>
      </c>
      <c r="AF47" s="228">
        <f>X47</f>
        <v>0</v>
      </c>
    </row>
    <row r="48" spans="1:32" s="19" customFormat="1" ht="12.75" customHeight="1" x14ac:dyDescent="0.2">
      <c r="A48" s="368"/>
      <c r="B48" s="421"/>
      <c r="C48" s="422"/>
      <c r="D48" s="422"/>
      <c r="E48" s="422"/>
      <c r="F48" s="422"/>
      <c r="G48" s="423"/>
      <c r="H48" s="423"/>
      <c r="I48" s="422"/>
      <c r="J48" s="422"/>
      <c r="K48" s="422"/>
      <c r="L48" s="422"/>
      <c r="M48" s="422"/>
      <c r="N48" s="424"/>
      <c r="O48" s="423"/>
      <c r="P48" s="423"/>
      <c r="Q48" s="423"/>
      <c r="R48" s="423"/>
      <c r="S48" s="422"/>
      <c r="T48" s="422"/>
      <c r="U48" s="422"/>
      <c r="V48" s="422"/>
      <c r="W48" s="423"/>
      <c r="X48" s="423"/>
      <c r="Y48" s="422"/>
      <c r="Z48" s="425"/>
      <c r="AA48" s="21"/>
      <c r="AB48" s="228"/>
      <c r="AC48" s="228"/>
      <c r="AD48" s="228"/>
      <c r="AE48" s="228"/>
      <c r="AF48" s="228"/>
    </row>
    <row r="49" spans="1:32" ht="19.2" x14ac:dyDescent="0.2">
      <c r="B49" s="861" t="s">
        <v>44</v>
      </c>
      <c r="C49" s="861"/>
      <c r="D49" s="861"/>
      <c r="E49" s="861"/>
      <c r="F49" s="861"/>
      <c r="G49" s="861"/>
      <c r="H49" s="861"/>
      <c r="I49" s="861"/>
      <c r="J49" s="861"/>
      <c r="K49" s="861"/>
      <c r="L49" s="861"/>
      <c r="M49" s="861"/>
      <c r="N49" s="861"/>
      <c r="O49" s="861"/>
      <c r="P49" s="861"/>
      <c r="Q49" s="861"/>
      <c r="R49" s="861"/>
      <c r="S49" s="861"/>
      <c r="T49" s="861"/>
      <c r="U49" s="861"/>
      <c r="V49" s="861"/>
      <c r="W49" s="861"/>
      <c r="X49" s="861"/>
      <c r="Y49" s="822" t="s">
        <v>519</v>
      </c>
      <c r="Z49" s="822"/>
      <c r="AA49" s="193"/>
    </row>
    <row r="50" spans="1:32" ht="6.75" customHeight="1" x14ac:dyDescent="0.2">
      <c r="B50" s="358"/>
      <c r="C50" s="358"/>
      <c r="D50" s="358"/>
      <c r="E50" s="358"/>
      <c r="F50" s="358"/>
      <c r="G50" s="359"/>
      <c r="H50" s="359"/>
      <c r="I50" s="358"/>
      <c r="J50" s="358"/>
      <c r="K50" s="358"/>
      <c r="L50" s="358"/>
      <c r="M50" s="358"/>
      <c r="N50" s="358"/>
      <c r="O50" s="358"/>
      <c r="P50" s="358"/>
      <c r="Q50" s="358"/>
      <c r="R50" s="358"/>
      <c r="S50" s="358"/>
      <c r="T50" s="358"/>
      <c r="U50" s="358"/>
      <c r="V50" s="358"/>
      <c r="W50" s="358"/>
      <c r="X50" s="358"/>
    </row>
    <row r="51" spans="1:32" ht="14.4" x14ac:dyDescent="0.2">
      <c r="C51" s="360" t="s">
        <v>605</v>
      </c>
    </row>
    <row r="52" spans="1:32" ht="15" customHeight="1" x14ac:dyDescent="0.2">
      <c r="B52" s="841" t="s">
        <v>147</v>
      </c>
      <c r="C52" s="841"/>
      <c r="D52" s="841"/>
      <c r="E52" s="841"/>
      <c r="F52" s="841"/>
      <c r="G52" s="841"/>
      <c r="H52" s="841"/>
      <c r="I52" s="841"/>
      <c r="J52" s="841"/>
      <c r="K52" s="841"/>
      <c r="L52" s="841"/>
      <c r="M52" s="841"/>
      <c r="N52" s="841"/>
      <c r="O52" s="841"/>
      <c r="P52" s="841"/>
      <c r="Q52" s="841"/>
      <c r="R52" s="841"/>
      <c r="S52" s="841"/>
      <c r="T52" s="841"/>
      <c r="U52" s="841"/>
      <c r="V52" s="841"/>
      <c r="W52" s="841"/>
      <c r="X52" s="841"/>
      <c r="Y52" s="841"/>
      <c r="Z52" s="841"/>
      <c r="AA52" s="257"/>
    </row>
    <row r="53" spans="1:32" ht="12" customHeight="1" x14ac:dyDescent="0.2">
      <c r="B53" s="363"/>
      <c r="C53" s="364"/>
      <c r="D53" s="364"/>
      <c r="E53" s="364"/>
      <c r="F53" s="364"/>
      <c r="G53" s="365"/>
      <c r="H53" s="365"/>
      <c r="I53" s="364"/>
      <c r="J53" s="364"/>
      <c r="K53" s="364"/>
      <c r="L53" s="364"/>
      <c r="M53" s="364"/>
      <c r="N53" s="366"/>
      <c r="O53" s="365"/>
      <c r="P53" s="365"/>
      <c r="Q53" s="365"/>
      <c r="R53" s="365"/>
      <c r="S53" s="364"/>
      <c r="T53" s="364"/>
      <c r="U53" s="364"/>
      <c r="V53" s="364"/>
      <c r="W53" s="365"/>
      <c r="X53" s="365"/>
      <c r="Y53" s="364"/>
      <c r="Z53" s="367"/>
      <c r="AA53" s="5"/>
    </row>
    <row r="54" spans="1:32" s="19" customFormat="1" ht="24" customHeight="1" x14ac:dyDescent="0.2">
      <c r="A54" s="368"/>
      <c r="B54" s="369"/>
      <c r="C54" s="864" t="s">
        <v>25</v>
      </c>
      <c r="D54" s="865"/>
      <c r="E54" s="862"/>
      <c r="F54" s="855"/>
      <c r="G54" s="855"/>
      <c r="H54" s="863"/>
      <c r="I54" s="370"/>
      <c r="J54" s="370"/>
      <c r="K54" s="370"/>
      <c r="L54" s="370"/>
      <c r="M54" s="866" t="s">
        <v>572</v>
      </c>
      <c r="N54" s="866"/>
      <c r="O54" s="866"/>
      <c r="P54" s="854"/>
      <c r="Q54" s="855"/>
      <c r="R54" s="855"/>
      <c r="S54" s="855"/>
      <c r="T54" s="855"/>
      <c r="U54" s="855"/>
      <c r="V54" s="855"/>
      <c r="W54" s="855"/>
      <c r="X54" s="855"/>
      <c r="Y54" s="855"/>
      <c r="Z54" s="372"/>
      <c r="AA54" s="21"/>
      <c r="AB54" s="228"/>
      <c r="AC54" s="228"/>
      <c r="AD54" s="228"/>
      <c r="AE54" s="228"/>
      <c r="AF54" s="228"/>
    </row>
    <row r="55" spans="1:32" s="19" customFormat="1" ht="14.4" x14ac:dyDescent="0.2">
      <c r="A55" s="368"/>
      <c r="B55" s="369"/>
      <c r="C55" s="373"/>
      <c r="D55" s="374"/>
      <c r="E55" s="374"/>
      <c r="F55" s="374"/>
      <c r="G55" s="375"/>
      <c r="H55" s="375"/>
      <c r="I55" s="370"/>
      <c r="J55" s="370"/>
      <c r="K55" s="370"/>
      <c r="L55" s="370"/>
      <c r="M55" s="370"/>
      <c r="N55" s="370"/>
      <c r="O55" s="371"/>
      <c r="P55" s="371"/>
      <c r="Q55" s="371"/>
      <c r="R55" s="371"/>
      <c r="S55" s="370"/>
      <c r="T55" s="370"/>
      <c r="U55" s="370"/>
      <c r="V55" s="370"/>
      <c r="W55" s="371"/>
      <c r="X55" s="371"/>
      <c r="Y55" s="370"/>
      <c r="Z55" s="372"/>
      <c r="AA55" s="21"/>
      <c r="AB55" s="228"/>
      <c r="AC55" s="228"/>
      <c r="AD55" s="228"/>
      <c r="AE55" s="228"/>
      <c r="AF55" s="228"/>
    </row>
    <row r="56" spans="1:32" s="19" customFormat="1" ht="14.4" x14ac:dyDescent="0.2">
      <c r="A56" s="368"/>
      <c r="B56" s="369"/>
      <c r="C56" s="867" t="s">
        <v>46</v>
      </c>
      <c r="D56" s="868"/>
      <c r="E56" s="868"/>
      <c r="F56" s="868"/>
      <c r="G56" s="376"/>
      <c r="H56" s="377"/>
      <c r="I56" s="378"/>
      <c r="J56" s="378"/>
      <c r="K56" s="378"/>
      <c r="L56" s="378"/>
      <c r="M56" s="378"/>
      <c r="N56" s="378"/>
      <c r="O56" s="379"/>
      <c r="P56" s="379"/>
      <c r="Q56" s="379"/>
      <c r="R56" s="379"/>
      <c r="S56" s="378"/>
      <c r="T56" s="378"/>
      <c r="U56" s="378"/>
      <c r="V56" s="378"/>
      <c r="W56" s="379"/>
      <c r="X56" s="379"/>
      <c r="Y56" s="380"/>
      <c r="Z56" s="372"/>
      <c r="AA56" s="21"/>
      <c r="AB56" s="228"/>
      <c r="AC56" s="228"/>
      <c r="AD56" s="228"/>
      <c r="AE56" s="228"/>
      <c r="AF56" s="228"/>
    </row>
    <row r="57" spans="1:32" s="19" customFormat="1" ht="36.75" customHeight="1" x14ac:dyDescent="0.2">
      <c r="A57" s="368"/>
      <c r="B57" s="369"/>
      <c r="C57" s="381" t="s">
        <v>458</v>
      </c>
      <c r="D57" s="382"/>
      <c r="E57" s="382"/>
      <c r="F57" s="382"/>
      <c r="G57" s="383"/>
      <c r="H57" s="383"/>
      <c r="I57" s="382"/>
      <c r="J57" s="382"/>
      <c r="K57" s="382"/>
      <c r="L57" s="382"/>
      <c r="M57" s="382"/>
      <c r="N57" s="382"/>
      <c r="O57" s="382"/>
      <c r="P57" s="382"/>
      <c r="Q57" s="382"/>
      <c r="R57" s="382"/>
      <c r="S57" s="382"/>
      <c r="T57" s="382"/>
      <c r="U57" s="382"/>
      <c r="V57" s="382"/>
      <c r="W57" s="382"/>
      <c r="X57" s="382"/>
      <c r="Y57" s="384"/>
      <c r="Z57" s="372"/>
      <c r="AA57" s="21"/>
      <c r="AB57" s="228"/>
      <c r="AC57" s="228"/>
      <c r="AD57" s="228"/>
      <c r="AE57" s="228"/>
      <c r="AF57" s="228"/>
    </row>
    <row r="58" spans="1:32" s="19" customFormat="1" ht="36.75" customHeight="1" x14ac:dyDescent="0.2">
      <c r="A58" s="368"/>
      <c r="B58" s="369"/>
      <c r="C58" s="381"/>
      <c r="D58" s="382"/>
      <c r="E58" s="382"/>
      <c r="F58" s="382"/>
      <c r="G58" s="383"/>
      <c r="H58" s="383"/>
      <c r="I58" s="382"/>
      <c r="J58" s="382"/>
      <c r="K58" s="382"/>
      <c r="L58" s="382"/>
      <c r="M58" s="382"/>
      <c r="N58" s="382"/>
      <c r="O58" s="382"/>
      <c r="P58" s="382"/>
      <c r="Q58" s="382"/>
      <c r="R58" s="382"/>
      <c r="S58" s="382"/>
      <c r="T58" s="382"/>
      <c r="U58" s="382"/>
      <c r="V58" s="382"/>
      <c r="W58" s="382"/>
      <c r="X58" s="382"/>
      <c r="Y58" s="384"/>
      <c r="Z58" s="372"/>
      <c r="AA58" s="21"/>
      <c r="AB58" s="228"/>
      <c r="AC58" s="228"/>
      <c r="AD58" s="228"/>
      <c r="AE58" s="228"/>
      <c r="AF58" s="228"/>
    </row>
    <row r="59" spans="1:32" s="19" customFormat="1" ht="36.75" customHeight="1" x14ac:dyDescent="0.2">
      <c r="A59" s="368"/>
      <c r="B59" s="369"/>
      <c r="C59" s="381" t="s">
        <v>460</v>
      </c>
      <c r="D59" s="382"/>
      <c r="E59" s="382"/>
      <c r="F59" s="382"/>
      <c r="G59" s="383"/>
      <c r="H59" s="383"/>
      <c r="I59" s="382"/>
      <c r="J59" s="382"/>
      <c r="K59" s="382"/>
      <c r="L59" s="382"/>
      <c r="M59" s="382"/>
      <c r="N59" s="382"/>
      <c r="O59" s="382"/>
      <c r="P59" s="382"/>
      <c r="Q59" s="382"/>
      <c r="R59" s="382"/>
      <c r="S59" s="382"/>
      <c r="T59" s="382"/>
      <c r="U59" s="382"/>
      <c r="V59" s="382"/>
      <c r="W59" s="382"/>
      <c r="X59" s="382"/>
      <c r="Y59" s="384"/>
      <c r="Z59" s="372"/>
      <c r="AA59" s="21"/>
      <c r="AB59" s="228"/>
      <c r="AC59" s="228"/>
      <c r="AD59" s="228"/>
      <c r="AE59" s="228"/>
      <c r="AF59" s="228"/>
    </row>
    <row r="60" spans="1:32" s="19" customFormat="1" ht="36.75" customHeight="1" x14ac:dyDescent="0.2">
      <c r="A60" s="368"/>
      <c r="B60" s="369"/>
      <c r="C60" s="381"/>
      <c r="D60" s="382"/>
      <c r="E60" s="382"/>
      <c r="F60" s="382"/>
      <c r="G60" s="383"/>
      <c r="H60" s="383"/>
      <c r="I60" s="382"/>
      <c r="J60" s="382"/>
      <c r="K60" s="382"/>
      <c r="L60" s="382"/>
      <c r="M60" s="382"/>
      <c r="N60" s="382"/>
      <c r="O60" s="382"/>
      <c r="P60" s="382"/>
      <c r="Q60" s="382"/>
      <c r="R60" s="382"/>
      <c r="S60" s="382"/>
      <c r="T60" s="382"/>
      <c r="U60" s="382"/>
      <c r="V60" s="382"/>
      <c r="W60" s="382"/>
      <c r="X60" s="382"/>
      <c r="Y60" s="384"/>
      <c r="Z60" s="372"/>
      <c r="AA60" s="21"/>
      <c r="AB60" s="228"/>
      <c r="AC60" s="228"/>
      <c r="AD60" s="228"/>
      <c r="AE60" s="228"/>
      <c r="AF60" s="228"/>
    </row>
    <row r="61" spans="1:32" s="19" customFormat="1" ht="36.75" customHeight="1" x14ac:dyDescent="0.2">
      <c r="A61" s="368"/>
      <c r="B61" s="369"/>
      <c r="C61" s="381"/>
      <c r="D61" s="382"/>
      <c r="E61" s="382"/>
      <c r="F61" s="382"/>
      <c r="G61" s="383"/>
      <c r="H61" s="383"/>
      <c r="I61" s="382"/>
      <c r="J61" s="382"/>
      <c r="K61" s="382"/>
      <c r="L61" s="382"/>
      <c r="M61" s="382"/>
      <c r="N61" s="382"/>
      <c r="O61" s="382"/>
      <c r="P61" s="382"/>
      <c r="Q61" s="382"/>
      <c r="R61" s="382"/>
      <c r="S61" s="382"/>
      <c r="T61" s="382"/>
      <c r="U61" s="382"/>
      <c r="V61" s="382"/>
      <c r="W61" s="382"/>
      <c r="X61" s="382"/>
      <c r="Y61" s="384"/>
      <c r="Z61" s="372"/>
      <c r="AA61" s="21"/>
      <c r="AB61" s="228"/>
      <c r="AC61" s="228"/>
      <c r="AD61" s="228"/>
      <c r="AE61" s="228"/>
      <c r="AF61" s="228"/>
    </row>
    <row r="62" spans="1:32" s="19" customFormat="1" ht="36.75" customHeight="1" x14ac:dyDescent="0.2">
      <c r="A62" s="368"/>
      <c r="B62" s="369"/>
      <c r="C62" s="385"/>
      <c r="D62" s="386"/>
      <c r="E62" s="386"/>
      <c r="F62" s="386"/>
      <c r="G62" s="387"/>
      <c r="H62" s="387"/>
      <c r="I62" s="386"/>
      <c r="J62" s="386"/>
      <c r="K62" s="386"/>
      <c r="L62" s="386"/>
      <c r="M62" s="386"/>
      <c r="N62" s="386"/>
      <c r="O62" s="386"/>
      <c r="P62" s="386"/>
      <c r="Q62" s="386"/>
      <c r="R62" s="386"/>
      <c r="S62" s="386"/>
      <c r="T62" s="386"/>
      <c r="U62" s="386"/>
      <c r="V62" s="386"/>
      <c r="W62" s="386"/>
      <c r="X62" s="386"/>
      <c r="Y62" s="388"/>
      <c r="Z62" s="372"/>
      <c r="AA62" s="21"/>
      <c r="AB62" s="228"/>
      <c r="AC62" s="228"/>
      <c r="AD62" s="228"/>
      <c r="AE62" s="228"/>
      <c r="AF62" s="228"/>
    </row>
    <row r="63" spans="1:32" s="19" customFormat="1" ht="11.25" customHeight="1" x14ac:dyDescent="0.2">
      <c r="A63" s="368"/>
      <c r="B63" s="369"/>
      <c r="C63" s="389" t="s">
        <v>459</v>
      </c>
      <c r="D63" s="389"/>
      <c r="E63" s="389"/>
      <c r="F63" s="389"/>
      <c r="G63" s="390"/>
      <c r="H63" s="390"/>
      <c r="I63" s="389"/>
      <c r="J63" s="389"/>
      <c r="K63" s="389"/>
      <c r="L63" s="389"/>
      <c r="M63" s="389"/>
      <c r="N63" s="389"/>
      <c r="O63" s="389"/>
      <c r="P63" s="389"/>
      <c r="Q63" s="389"/>
      <c r="R63" s="389"/>
      <c r="S63" s="389"/>
      <c r="T63" s="391"/>
      <c r="U63" s="392" t="s">
        <v>494</v>
      </c>
      <c r="V63" s="365"/>
      <c r="W63" s="365"/>
      <c r="X63" s="365"/>
      <c r="Y63" s="364"/>
      <c r="Z63" s="372"/>
      <c r="AA63" s="21"/>
      <c r="AB63" s="228"/>
      <c r="AC63" s="228"/>
      <c r="AD63" s="228"/>
      <c r="AE63" s="228"/>
      <c r="AF63" s="228"/>
    </row>
    <row r="64" spans="1:32" s="19" customFormat="1" ht="24" customHeight="1" x14ac:dyDescent="0.2">
      <c r="A64" s="368"/>
      <c r="B64" s="369"/>
      <c r="C64" s="389" t="s">
        <v>45</v>
      </c>
      <c r="D64" s="389"/>
      <c r="E64" s="389"/>
      <c r="F64" s="389"/>
      <c r="G64" s="390"/>
      <c r="H64" s="390"/>
      <c r="I64" s="389"/>
      <c r="J64" s="389"/>
      <c r="K64" s="389"/>
      <c r="L64" s="389"/>
      <c r="M64" s="389"/>
      <c r="N64" s="389"/>
      <c r="O64" s="389"/>
      <c r="P64" s="389"/>
      <c r="Q64" s="389"/>
      <c r="R64" s="389"/>
      <c r="S64" s="389"/>
      <c r="T64" s="371" t="s">
        <v>492</v>
      </c>
      <c r="U64" s="393"/>
      <c r="V64" s="394"/>
      <c r="W64" s="375" t="s">
        <v>493</v>
      </c>
      <c r="X64" s="395"/>
      <c r="Y64" s="395"/>
      <c r="Z64" s="372"/>
      <c r="AA64" s="21"/>
      <c r="AB64" s="228"/>
      <c r="AC64" s="228"/>
      <c r="AD64" s="228"/>
      <c r="AE64" s="228"/>
      <c r="AF64" s="228"/>
    </row>
    <row r="65" spans="1:32" s="19" customFormat="1" x14ac:dyDescent="0.2">
      <c r="A65" s="368"/>
      <c r="B65" s="396"/>
      <c r="C65" s="397" t="s">
        <v>85</v>
      </c>
      <c r="D65" s="370"/>
      <c r="E65" s="370"/>
      <c r="F65" s="370"/>
      <c r="G65" s="371"/>
      <c r="H65" s="371"/>
      <c r="I65" s="370"/>
      <c r="J65" s="370"/>
      <c r="K65" s="370"/>
      <c r="L65" s="370"/>
      <c r="M65" s="370"/>
      <c r="N65" s="374"/>
      <c r="O65" s="371"/>
      <c r="P65" s="371"/>
      <c r="Q65" s="371"/>
      <c r="R65" s="371"/>
      <c r="S65" s="370"/>
      <c r="T65" s="397" t="s">
        <v>84</v>
      </c>
      <c r="U65" s="370"/>
      <c r="V65" s="370"/>
      <c r="W65" s="371"/>
      <c r="X65" s="371"/>
      <c r="Y65" s="370"/>
      <c r="Z65" s="372"/>
      <c r="AA65" s="21"/>
      <c r="AB65" s="228" t="s">
        <v>461</v>
      </c>
      <c r="AC65" s="228" t="s">
        <v>34</v>
      </c>
      <c r="AD65" s="228" t="s">
        <v>36</v>
      </c>
      <c r="AE65" s="228" t="s">
        <v>461</v>
      </c>
      <c r="AF65" s="228" t="s">
        <v>36</v>
      </c>
    </row>
    <row r="66" spans="1:32" s="19" customFormat="1" x14ac:dyDescent="0.2">
      <c r="A66" s="368"/>
      <c r="B66" s="396"/>
      <c r="C66" s="398"/>
      <c r="D66" s="399" t="s">
        <v>12</v>
      </c>
      <c r="E66" s="811" t="s">
        <v>40</v>
      </c>
      <c r="F66" s="811"/>
      <c r="G66" s="813"/>
      <c r="H66" s="814"/>
      <c r="I66" s="370" t="s">
        <v>14</v>
      </c>
      <c r="J66" s="370" t="s">
        <v>15</v>
      </c>
      <c r="K66" s="856"/>
      <c r="L66" s="857"/>
      <c r="M66" s="399" t="s">
        <v>5</v>
      </c>
      <c r="N66" s="374" t="s">
        <v>16</v>
      </c>
      <c r="O66" s="775" t="str">
        <f t="shared" ref="O66:O71" si="8">IF(G66*K66*2800=0,"",G66*K66*2800)</f>
        <v/>
      </c>
      <c r="P66" s="775"/>
      <c r="Q66" s="775"/>
      <c r="R66" s="371" t="s">
        <v>1</v>
      </c>
      <c r="S66" s="399"/>
      <c r="T66" s="398"/>
      <c r="U66" s="812" t="s">
        <v>17</v>
      </c>
      <c r="V66" s="812"/>
      <c r="W66" s="401"/>
      <c r="X66" s="371" t="s">
        <v>18</v>
      </c>
      <c r="Y66" s="402" t="str">
        <f t="shared" ref="Y66:Y71" si="9">IF(W66*37=0,"",W66*37)</f>
        <v/>
      </c>
      <c r="Z66" s="403" t="s">
        <v>1</v>
      </c>
      <c r="AA66" s="188"/>
      <c r="AB66" s="228" t="s">
        <v>462</v>
      </c>
      <c r="AC66" s="228">
        <f>G66*K66</f>
        <v>0</v>
      </c>
      <c r="AD66" s="228" t="str">
        <f>O66</f>
        <v/>
      </c>
      <c r="AE66" s="228" t="s">
        <v>465</v>
      </c>
      <c r="AF66" s="228" t="str">
        <f>Y66</f>
        <v/>
      </c>
    </row>
    <row r="67" spans="1:32" s="19" customFormat="1" x14ac:dyDescent="0.2">
      <c r="A67" s="368"/>
      <c r="B67" s="396"/>
      <c r="C67" s="370"/>
      <c r="D67" s="399"/>
      <c r="E67" s="811" t="s">
        <v>40</v>
      </c>
      <c r="F67" s="811"/>
      <c r="G67" s="813"/>
      <c r="H67" s="814"/>
      <c r="I67" s="370" t="s">
        <v>14</v>
      </c>
      <c r="J67" s="370" t="s">
        <v>15</v>
      </c>
      <c r="K67" s="856"/>
      <c r="L67" s="857"/>
      <c r="M67" s="399" t="s">
        <v>5</v>
      </c>
      <c r="N67" s="374" t="s">
        <v>16</v>
      </c>
      <c r="O67" s="775" t="str">
        <f t="shared" si="8"/>
        <v/>
      </c>
      <c r="P67" s="775"/>
      <c r="Q67" s="775"/>
      <c r="R67" s="371" t="s">
        <v>1</v>
      </c>
      <c r="S67" s="399"/>
      <c r="T67" s="370"/>
      <c r="U67" s="811" t="s">
        <v>83</v>
      </c>
      <c r="V67" s="811"/>
      <c r="W67" s="401"/>
      <c r="X67" s="371" t="s">
        <v>18</v>
      </c>
      <c r="Y67" s="402" t="str">
        <f t="shared" si="9"/>
        <v/>
      </c>
      <c r="Z67" s="403" t="s">
        <v>1</v>
      </c>
      <c r="AA67" s="188"/>
      <c r="AB67" s="228" t="s">
        <v>462</v>
      </c>
      <c r="AC67" s="228">
        <f t="shared" ref="AC67:AC72" si="10">G67*K67</f>
        <v>0</v>
      </c>
      <c r="AD67" s="228" t="str">
        <f t="shared" ref="AD67:AD72" si="11">O67</f>
        <v/>
      </c>
      <c r="AE67" s="228" t="s">
        <v>465</v>
      </c>
      <c r="AF67" s="228" t="str">
        <f t="shared" ref="AF67:AF77" si="12">Y67</f>
        <v/>
      </c>
    </row>
    <row r="68" spans="1:32" s="19" customFormat="1" x14ac:dyDescent="0.2">
      <c r="A68" s="368"/>
      <c r="B68" s="396"/>
      <c r="C68" s="370"/>
      <c r="D68" s="399"/>
      <c r="E68" s="811" t="s">
        <v>40</v>
      </c>
      <c r="F68" s="811"/>
      <c r="G68" s="813"/>
      <c r="H68" s="814"/>
      <c r="I68" s="370" t="s">
        <v>14</v>
      </c>
      <c r="J68" s="370" t="s">
        <v>15</v>
      </c>
      <c r="K68" s="856"/>
      <c r="L68" s="857"/>
      <c r="M68" s="399" t="s">
        <v>5</v>
      </c>
      <c r="N68" s="374" t="s">
        <v>16</v>
      </c>
      <c r="O68" s="775" t="str">
        <f t="shared" si="8"/>
        <v/>
      </c>
      <c r="P68" s="775"/>
      <c r="Q68" s="775"/>
      <c r="R68" s="371" t="s">
        <v>1</v>
      </c>
      <c r="S68" s="399"/>
      <c r="T68" s="370"/>
      <c r="U68" s="375"/>
      <c r="V68" s="375"/>
      <c r="W68" s="401"/>
      <c r="X68" s="371" t="s">
        <v>18</v>
      </c>
      <c r="Y68" s="402" t="str">
        <f t="shared" si="9"/>
        <v/>
      </c>
      <c r="Z68" s="403" t="s">
        <v>1</v>
      </c>
      <c r="AA68" s="188"/>
      <c r="AB68" s="228" t="s">
        <v>462</v>
      </c>
      <c r="AC68" s="228">
        <f t="shared" si="10"/>
        <v>0</v>
      </c>
      <c r="AD68" s="228" t="str">
        <f t="shared" si="11"/>
        <v/>
      </c>
      <c r="AE68" s="228" t="s">
        <v>465</v>
      </c>
      <c r="AF68" s="228" t="str">
        <f t="shared" si="12"/>
        <v/>
      </c>
    </row>
    <row r="69" spans="1:32" s="19" customFormat="1" x14ac:dyDescent="0.2">
      <c r="A69" s="368"/>
      <c r="B69" s="396"/>
      <c r="C69" s="370"/>
      <c r="D69" s="399"/>
      <c r="E69" s="811" t="s">
        <v>41</v>
      </c>
      <c r="F69" s="811"/>
      <c r="G69" s="813"/>
      <c r="H69" s="814"/>
      <c r="I69" s="370" t="s">
        <v>14</v>
      </c>
      <c r="J69" s="370" t="s">
        <v>15</v>
      </c>
      <c r="K69" s="856"/>
      <c r="L69" s="857"/>
      <c r="M69" s="399" t="s">
        <v>5</v>
      </c>
      <c r="N69" s="374" t="s">
        <v>16</v>
      </c>
      <c r="O69" s="775" t="str">
        <f t="shared" si="8"/>
        <v/>
      </c>
      <c r="P69" s="775"/>
      <c r="Q69" s="775"/>
      <c r="R69" s="371" t="s">
        <v>1</v>
      </c>
      <c r="S69" s="399"/>
      <c r="T69" s="370"/>
      <c r="U69" s="375"/>
      <c r="V69" s="375"/>
      <c r="W69" s="401"/>
      <c r="X69" s="371" t="s">
        <v>18</v>
      </c>
      <c r="Y69" s="402" t="str">
        <f t="shared" si="9"/>
        <v/>
      </c>
      <c r="Z69" s="403" t="s">
        <v>1</v>
      </c>
      <c r="AA69" s="188"/>
      <c r="AB69" s="228" t="s">
        <v>462</v>
      </c>
      <c r="AC69" s="228">
        <f t="shared" si="10"/>
        <v>0</v>
      </c>
      <c r="AD69" s="228" t="str">
        <f t="shared" si="11"/>
        <v/>
      </c>
      <c r="AE69" s="228" t="s">
        <v>465</v>
      </c>
      <c r="AF69" s="228" t="str">
        <f t="shared" si="12"/>
        <v/>
      </c>
    </row>
    <row r="70" spans="1:32" s="19" customFormat="1" x14ac:dyDescent="0.2">
      <c r="A70" s="368"/>
      <c r="B70" s="396"/>
      <c r="C70" s="370"/>
      <c r="D70" s="399"/>
      <c r="E70" s="811" t="s">
        <v>41</v>
      </c>
      <c r="F70" s="811"/>
      <c r="G70" s="813"/>
      <c r="H70" s="814"/>
      <c r="I70" s="370" t="s">
        <v>14</v>
      </c>
      <c r="J70" s="370" t="s">
        <v>15</v>
      </c>
      <c r="K70" s="856"/>
      <c r="L70" s="857"/>
      <c r="M70" s="399" t="s">
        <v>5</v>
      </c>
      <c r="N70" s="374" t="s">
        <v>16</v>
      </c>
      <c r="O70" s="775" t="str">
        <f t="shared" si="8"/>
        <v/>
      </c>
      <c r="P70" s="775"/>
      <c r="Q70" s="775"/>
      <c r="R70" s="371" t="s">
        <v>1</v>
      </c>
      <c r="S70" s="399"/>
      <c r="T70" s="370"/>
      <c r="U70" s="399"/>
      <c r="V70" s="399"/>
      <c r="W70" s="401"/>
      <c r="X70" s="371" t="s">
        <v>18</v>
      </c>
      <c r="Y70" s="402" t="str">
        <f t="shared" si="9"/>
        <v/>
      </c>
      <c r="Z70" s="403" t="s">
        <v>1</v>
      </c>
      <c r="AA70" s="188"/>
      <c r="AB70" s="228" t="s">
        <v>462</v>
      </c>
      <c r="AC70" s="228">
        <f t="shared" si="10"/>
        <v>0</v>
      </c>
      <c r="AD70" s="228" t="str">
        <f t="shared" si="11"/>
        <v/>
      </c>
      <c r="AE70" s="228" t="s">
        <v>465</v>
      </c>
      <c r="AF70" s="228" t="str">
        <f t="shared" si="12"/>
        <v/>
      </c>
    </row>
    <row r="71" spans="1:32" s="19" customFormat="1" x14ac:dyDescent="0.2">
      <c r="A71" s="368"/>
      <c r="B71" s="396"/>
      <c r="C71" s="370"/>
      <c r="D71" s="399"/>
      <c r="E71" s="811" t="s">
        <v>41</v>
      </c>
      <c r="F71" s="811"/>
      <c r="G71" s="813"/>
      <c r="H71" s="814"/>
      <c r="I71" s="370" t="s">
        <v>14</v>
      </c>
      <c r="J71" s="370" t="s">
        <v>15</v>
      </c>
      <c r="K71" s="856"/>
      <c r="L71" s="857"/>
      <c r="M71" s="399" t="s">
        <v>5</v>
      </c>
      <c r="N71" s="374" t="s">
        <v>16</v>
      </c>
      <c r="O71" s="775" t="str">
        <f t="shared" si="8"/>
        <v/>
      </c>
      <c r="P71" s="775"/>
      <c r="Q71" s="775"/>
      <c r="R71" s="371" t="s">
        <v>1</v>
      </c>
      <c r="S71" s="399"/>
      <c r="T71" s="370"/>
      <c r="U71" s="399"/>
      <c r="V71" s="399"/>
      <c r="W71" s="401"/>
      <c r="X71" s="371" t="s">
        <v>18</v>
      </c>
      <c r="Y71" s="402" t="str">
        <f t="shared" si="9"/>
        <v/>
      </c>
      <c r="Z71" s="403" t="s">
        <v>1</v>
      </c>
      <c r="AA71" s="188"/>
      <c r="AB71" s="228" t="s">
        <v>462</v>
      </c>
      <c r="AC71" s="228">
        <f t="shared" si="10"/>
        <v>0</v>
      </c>
      <c r="AD71" s="228" t="str">
        <f t="shared" si="11"/>
        <v/>
      </c>
      <c r="AE71" s="228" t="s">
        <v>465</v>
      </c>
      <c r="AF71" s="228" t="str">
        <f t="shared" si="12"/>
        <v/>
      </c>
    </row>
    <row r="72" spans="1:32" s="19" customFormat="1" x14ac:dyDescent="0.2">
      <c r="A72" s="368"/>
      <c r="B72" s="396"/>
      <c r="C72" s="370"/>
      <c r="D72" s="399"/>
      <c r="E72" s="375"/>
      <c r="F72" s="375"/>
      <c r="G72" s="375"/>
      <c r="H72" s="375"/>
      <c r="I72" s="370"/>
      <c r="J72" s="370"/>
      <c r="K72" s="404"/>
      <c r="L72" s="404"/>
      <c r="M72" s="399"/>
      <c r="N72" s="374"/>
      <c r="O72" s="400"/>
      <c r="P72" s="400"/>
      <c r="Q72" s="400"/>
      <c r="R72" s="371"/>
      <c r="S72" s="399"/>
      <c r="T72" s="370"/>
      <c r="U72" s="399"/>
      <c r="V72" s="399"/>
      <c r="W72" s="371"/>
      <c r="X72" s="371"/>
      <c r="Y72" s="402"/>
      <c r="Z72" s="403"/>
      <c r="AA72" s="188"/>
      <c r="AB72" s="228" t="s">
        <v>462</v>
      </c>
      <c r="AC72" s="228">
        <f t="shared" si="10"/>
        <v>0</v>
      </c>
      <c r="AD72" s="228">
        <f t="shared" si="11"/>
        <v>0</v>
      </c>
      <c r="AE72" s="228" t="s">
        <v>465</v>
      </c>
      <c r="AF72" s="228">
        <f t="shared" si="12"/>
        <v>0</v>
      </c>
    </row>
    <row r="73" spans="1:32" s="19" customFormat="1" x14ac:dyDescent="0.2">
      <c r="A73" s="368"/>
      <c r="B73" s="396"/>
      <c r="C73" s="370"/>
      <c r="D73" s="371" t="s">
        <v>94</v>
      </c>
      <c r="E73" s="405"/>
      <c r="F73" s="406"/>
      <c r="G73" s="407"/>
      <c r="H73" s="407"/>
      <c r="I73" s="406"/>
      <c r="J73" s="406"/>
      <c r="K73" s="406"/>
      <c r="L73" s="406"/>
      <c r="M73" s="406"/>
      <c r="N73" s="406"/>
      <c r="O73" s="406"/>
      <c r="P73" s="406"/>
      <c r="Q73" s="406"/>
      <c r="R73" s="408"/>
      <c r="S73" s="399"/>
      <c r="T73" s="370"/>
      <c r="U73" s="399"/>
      <c r="V73" s="399"/>
      <c r="W73" s="371"/>
      <c r="X73" s="371"/>
      <c r="Y73" s="402"/>
      <c r="Z73" s="403"/>
      <c r="AA73" s="188"/>
      <c r="AB73" s="228"/>
      <c r="AC73" s="228"/>
      <c r="AD73" s="228"/>
      <c r="AE73" s="228" t="s">
        <v>465</v>
      </c>
      <c r="AF73" s="228">
        <f t="shared" si="12"/>
        <v>0</v>
      </c>
    </row>
    <row r="74" spans="1:32" s="19" customFormat="1" x14ac:dyDescent="0.2">
      <c r="A74" s="368"/>
      <c r="B74" s="396"/>
      <c r="C74" s="370"/>
      <c r="D74" s="371" t="s">
        <v>10</v>
      </c>
      <c r="E74" s="405"/>
      <c r="F74" s="406"/>
      <c r="G74" s="407"/>
      <c r="H74" s="407"/>
      <c r="I74" s="406"/>
      <c r="J74" s="406"/>
      <c r="K74" s="406"/>
      <c r="L74" s="406"/>
      <c r="M74" s="406"/>
      <c r="N74" s="406"/>
      <c r="O74" s="406"/>
      <c r="P74" s="406"/>
      <c r="Q74" s="406"/>
      <c r="R74" s="408"/>
      <c r="S74" s="399"/>
      <c r="T74" s="370"/>
      <c r="U74" s="399"/>
      <c r="V74" s="399"/>
      <c r="W74" s="371"/>
      <c r="X74" s="371"/>
      <c r="Y74" s="402"/>
      <c r="Z74" s="403"/>
      <c r="AA74" s="188"/>
      <c r="AB74" s="228"/>
      <c r="AC74" s="228"/>
      <c r="AD74" s="228"/>
      <c r="AE74" s="228" t="s">
        <v>465</v>
      </c>
      <c r="AF74" s="228">
        <f t="shared" si="12"/>
        <v>0</v>
      </c>
    </row>
    <row r="75" spans="1:32" s="19" customFormat="1" ht="13.5" customHeight="1" x14ac:dyDescent="0.2">
      <c r="A75" s="368"/>
      <c r="B75" s="396"/>
      <c r="C75" s="370"/>
      <c r="D75" s="399"/>
      <c r="E75" s="399"/>
      <c r="F75" s="399"/>
      <c r="G75" s="375"/>
      <c r="H75" s="375"/>
      <c r="I75" s="370"/>
      <c r="J75" s="370"/>
      <c r="K75" s="374"/>
      <c r="L75" s="374"/>
      <c r="M75" s="399"/>
      <c r="N75" s="374"/>
      <c r="O75" s="375"/>
      <c r="P75" s="375"/>
      <c r="Q75" s="375"/>
      <c r="R75" s="371"/>
      <c r="S75" s="399"/>
      <c r="T75" s="398"/>
      <c r="U75" s="860" t="s">
        <v>17</v>
      </c>
      <c r="V75" s="860"/>
      <c r="W75" s="876"/>
      <c r="X75" s="877"/>
      <c r="Y75" s="859"/>
      <c r="Z75" s="836" t="s">
        <v>1</v>
      </c>
      <c r="AA75" s="258"/>
      <c r="AB75" s="228"/>
      <c r="AC75" s="228"/>
      <c r="AD75" s="228"/>
      <c r="AE75" s="228" t="s">
        <v>465</v>
      </c>
      <c r="AF75" s="228">
        <f t="shared" si="12"/>
        <v>0</v>
      </c>
    </row>
    <row r="76" spans="1:32" s="19" customFormat="1" x14ac:dyDescent="0.2">
      <c r="A76" s="368"/>
      <c r="B76" s="396"/>
      <c r="C76" s="370"/>
      <c r="D76" s="399"/>
      <c r="E76" s="399"/>
      <c r="F76" s="399"/>
      <c r="G76" s="375"/>
      <c r="H76" s="375"/>
      <c r="I76" s="370"/>
      <c r="J76" s="370"/>
      <c r="K76" s="374"/>
      <c r="L76" s="374"/>
      <c r="M76" s="399"/>
      <c r="N76" s="374"/>
      <c r="O76" s="375"/>
      <c r="P76" s="375"/>
      <c r="Q76" s="375"/>
      <c r="R76" s="371"/>
      <c r="S76" s="399"/>
      <c r="T76" s="370"/>
      <c r="U76" s="811" t="s">
        <v>82</v>
      </c>
      <c r="V76" s="811"/>
      <c r="W76" s="876"/>
      <c r="X76" s="877"/>
      <c r="Y76" s="859"/>
      <c r="Z76" s="836"/>
      <c r="AA76" s="258"/>
      <c r="AB76" s="228"/>
      <c r="AC76" s="228"/>
      <c r="AD76" s="228"/>
      <c r="AE76" s="228" t="s">
        <v>465</v>
      </c>
      <c r="AF76" s="228">
        <f t="shared" si="12"/>
        <v>0</v>
      </c>
    </row>
    <row r="77" spans="1:32" s="19" customFormat="1" x14ac:dyDescent="0.2">
      <c r="A77" s="368"/>
      <c r="B77" s="396"/>
      <c r="C77" s="370"/>
      <c r="D77" s="399"/>
      <c r="E77" s="399"/>
      <c r="F77" s="399"/>
      <c r="G77" s="375"/>
      <c r="H77" s="375"/>
      <c r="I77" s="370"/>
      <c r="J77" s="370"/>
      <c r="K77" s="374"/>
      <c r="L77" s="374"/>
      <c r="M77" s="399"/>
      <c r="N77" s="374"/>
      <c r="O77" s="375"/>
      <c r="P77" s="375"/>
      <c r="Q77" s="375"/>
      <c r="R77" s="371"/>
      <c r="S77" s="399"/>
      <c r="T77" s="370"/>
      <c r="U77" s="371"/>
      <c r="V77" s="410"/>
      <c r="W77" s="410"/>
      <c r="X77" s="411"/>
      <c r="Y77" s="411"/>
      <c r="Z77" s="409"/>
      <c r="AA77" s="258"/>
      <c r="AB77" s="228"/>
      <c r="AC77" s="228"/>
      <c r="AD77" s="228"/>
      <c r="AE77" s="228" t="s">
        <v>465</v>
      </c>
      <c r="AF77" s="228">
        <f t="shared" si="12"/>
        <v>0</v>
      </c>
    </row>
    <row r="78" spans="1:32" s="19" customFormat="1" x14ac:dyDescent="0.2">
      <c r="A78" s="368"/>
      <c r="B78" s="396"/>
      <c r="C78" s="397" t="s">
        <v>93</v>
      </c>
      <c r="D78" s="370"/>
      <c r="E78" s="370"/>
      <c r="F78" s="370"/>
      <c r="G78" s="371"/>
      <c r="H78" s="371"/>
      <c r="I78" s="370"/>
      <c r="J78" s="370"/>
      <c r="K78" s="370"/>
      <c r="L78" s="370"/>
      <c r="M78" s="370"/>
      <c r="N78" s="374"/>
      <c r="O78" s="371"/>
      <c r="P78" s="371"/>
      <c r="Q78" s="371"/>
      <c r="R78" s="371"/>
      <c r="S78" s="370"/>
      <c r="T78" s="397" t="s">
        <v>84</v>
      </c>
      <c r="U78" s="370"/>
      <c r="V78" s="370"/>
      <c r="W78" s="371"/>
      <c r="X78" s="371"/>
      <c r="Y78" s="370"/>
      <c r="Z78" s="403"/>
      <c r="AA78" s="188"/>
      <c r="AB78" s="228"/>
      <c r="AC78" s="228"/>
      <c r="AD78" s="228"/>
      <c r="AE78" s="228"/>
      <c r="AF78" s="228"/>
    </row>
    <row r="79" spans="1:32" s="19" customFormat="1" x14ac:dyDescent="0.2">
      <c r="A79" s="368"/>
      <c r="B79" s="396"/>
      <c r="C79" s="398"/>
      <c r="D79" s="399" t="s">
        <v>583</v>
      </c>
      <c r="E79" s="371"/>
      <c r="F79" s="412"/>
      <c r="G79" s="850"/>
      <c r="H79" s="850"/>
      <c r="I79" s="370" t="s">
        <v>584</v>
      </c>
      <c r="J79" s="370" t="s">
        <v>595</v>
      </c>
      <c r="K79" s="844"/>
      <c r="L79" s="844"/>
      <c r="M79" s="399" t="s">
        <v>585</v>
      </c>
      <c r="N79" s="374" t="s">
        <v>589</v>
      </c>
      <c r="O79" s="775" t="str">
        <f>IF(G79*K79*1000=0,"",G79*K79*1000)</f>
        <v/>
      </c>
      <c r="P79" s="775"/>
      <c r="Q79" s="775"/>
      <c r="R79" s="371" t="s">
        <v>586</v>
      </c>
      <c r="S79" s="399"/>
      <c r="T79" s="398"/>
      <c r="U79" s="843" t="s">
        <v>587</v>
      </c>
      <c r="V79" s="812"/>
      <c r="W79" s="401"/>
      <c r="X79" s="371" t="s">
        <v>588</v>
      </c>
      <c r="Y79" s="402" t="str">
        <f>IF(W79*37=0,"",W79*37)</f>
        <v/>
      </c>
      <c r="Z79" s="403" t="s">
        <v>586</v>
      </c>
      <c r="AA79" s="188"/>
      <c r="AB79" s="228" t="s">
        <v>463</v>
      </c>
      <c r="AC79" s="228">
        <f t="shared" ref="AC79:AC85" si="13">G79*K79</f>
        <v>0</v>
      </c>
      <c r="AD79" s="228" t="str">
        <f t="shared" ref="AD79:AD85" si="14">O79</f>
        <v/>
      </c>
      <c r="AE79" s="228" t="s">
        <v>466</v>
      </c>
      <c r="AF79" s="228" t="str">
        <f t="shared" ref="AF79:AF85" si="15">Y79</f>
        <v/>
      </c>
    </row>
    <row r="80" spans="1:32" s="19" customFormat="1" x14ac:dyDescent="0.2">
      <c r="A80" s="368"/>
      <c r="B80" s="396"/>
      <c r="C80" s="398"/>
      <c r="D80" s="399" t="s">
        <v>583</v>
      </c>
      <c r="E80" s="371"/>
      <c r="F80" s="412"/>
      <c r="G80" s="850"/>
      <c r="H80" s="850"/>
      <c r="I80" s="370" t="s">
        <v>584</v>
      </c>
      <c r="J80" s="370" t="s">
        <v>596</v>
      </c>
      <c r="K80" s="844"/>
      <c r="L80" s="844"/>
      <c r="M80" s="399" t="s">
        <v>585</v>
      </c>
      <c r="N80" s="374" t="s">
        <v>589</v>
      </c>
      <c r="O80" s="775" t="str">
        <f>IF(G80*K80*1000=0,"",G80*K80*1000)</f>
        <v/>
      </c>
      <c r="P80" s="775"/>
      <c r="Q80" s="775"/>
      <c r="R80" s="371" t="s">
        <v>586</v>
      </c>
      <c r="S80" s="399"/>
      <c r="T80" s="370"/>
      <c r="U80" s="843" t="s">
        <v>587</v>
      </c>
      <c r="V80" s="812"/>
      <c r="W80" s="401"/>
      <c r="X80" s="371" t="s">
        <v>591</v>
      </c>
      <c r="Y80" s="402" t="str">
        <f>IF(W80*37=0,"",W80*37)</f>
        <v/>
      </c>
      <c r="Z80" s="403" t="s">
        <v>586</v>
      </c>
      <c r="AA80" s="556"/>
      <c r="AB80" s="228" t="s">
        <v>463</v>
      </c>
      <c r="AC80" s="228">
        <f t="shared" si="13"/>
        <v>0</v>
      </c>
      <c r="AD80" s="228" t="str">
        <f t="shared" si="14"/>
        <v/>
      </c>
      <c r="AE80" s="228" t="s">
        <v>466</v>
      </c>
      <c r="AF80" s="228" t="str">
        <f t="shared" si="15"/>
        <v/>
      </c>
    </row>
    <row r="81" spans="1:32" s="19" customFormat="1" x14ac:dyDescent="0.2">
      <c r="A81" s="368"/>
      <c r="B81" s="396"/>
      <c r="C81" s="398"/>
      <c r="D81" s="399" t="s">
        <v>583</v>
      </c>
      <c r="E81" s="371"/>
      <c r="F81" s="412"/>
      <c r="G81" s="850"/>
      <c r="H81" s="850"/>
      <c r="I81" s="370" t="s">
        <v>584</v>
      </c>
      <c r="J81" s="370" t="s">
        <v>590</v>
      </c>
      <c r="K81" s="844"/>
      <c r="L81" s="844"/>
      <c r="M81" s="399" t="s">
        <v>585</v>
      </c>
      <c r="N81" s="374" t="s">
        <v>597</v>
      </c>
      <c r="O81" s="775" t="str">
        <f>IF(G81*K81*1000=0,"",G81*K81*1000)</f>
        <v/>
      </c>
      <c r="P81" s="775"/>
      <c r="Q81" s="775"/>
      <c r="R81" s="371" t="s">
        <v>586</v>
      </c>
      <c r="S81" s="399"/>
      <c r="T81" s="370"/>
      <c r="U81" s="843" t="s">
        <v>587</v>
      </c>
      <c r="V81" s="812"/>
      <c r="W81" s="401"/>
      <c r="X81" s="371" t="s">
        <v>591</v>
      </c>
      <c r="Y81" s="402" t="str">
        <f>IF(W81*37=0,"",W81*37)</f>
        <v/>
      </c>
      <c r="Z81" s="403" t="s">
        <v>586</v>
      </c>
      <c r="AA81" s="556"/>
      <c r="AB81" s="228" t="s">
        <v>463</v>
      </c>
      <c r="AC81" s="228">
        <f t="shared" si="13"/>
        <v>0</v>
      </c>
      <c r="AD81" s="228" t="str">
        <f t="shared" si="14"/>
        <v/>
      </c>
      <c r="AE81" s="228" t="s">
        <v>466</v>
      </c>
      <c r="AF81" s="228" t="str">
        <f t="shared" si="15"/>
        <v/>
      </c>
    </row>
    <row r="82" spans="1:32" s="19" customFormat="1" x14ac:dyDescent="0.2">
      <c r="A82" s="368"/>
      <c r="B82" s="396"/>
      <c r="C82" s="370"/>
      <c r="D82" s="399"/>
      <c r="E82" s="811"/>
      <c r="F82" s="811"/>
      <c r="G82" s="811"/>
      <c r="H82" s="811"/>
      <c r="I82" s="370"/>
      <c r="J82" s="370"/>
      <c r="K82" s="812"/>
      <c r="L82" s="812"/>
      <c r="M82" s="399"/>
      <c r="N82" s="374"/>
      <c r="O82" s="775"/>
      <c r="P82" s="775"/>
      <c r="Q82" s="775"/>
      <c r="R82" s="371"/>
      <c r="S82" s="399"/>
      <c r="T82" s="370"/>
      <c r="U82" s="399"/>
      <c r="V82" s="399"/>
      <c r="W82" s="371"/>
      <c r="X82" s="371"/>
      <c r="Y82" s="402"/>
      <c r="Z82" s="403"/>
      <c r="AA82" s="188"/>
      <c r="AB82" s="228" t="s">
        <v>463</v>
      </c>
      <c r="AC82" s="228">
        <f t="shared" si="13"/>
        <v>0</v>
      </c>
      <c r="AD82" s="228">
        <f t="shared" si="14"/>
        <v>0</v>
      </c>
      <c r="AE82" s="228" t="s">
        <v>466</v>
      </c>
      <c r="AF82" s="228">
        <f t="shared" si="15"/>
        <v>0</v>
      </c>
    </row>
    <row r="83" spans="1:32" s="19" customFormat="1" x14ac:dyDescent="0.2">
      <c r="A83" s="368"/>
      <c r="B83" s="396"/>
      <c r="C83" s="370"/>
      <c r="D83" s="371" t="s">
        <v>592</v>
      </c>
      <c r="E83" s="405"/>
      <c r="F83" s="406"/>
      <c r="G83" s="407"/>
      <c r="H83" s="407"/>
      <c r="I83" s="406"/>
      <c r="J83" s="406"/>
      <c r="K83" s="406"/>
      <c r="L83" s="406"/>
      <c r="M83" s="406"/>
      <c r="N83" s="406"/>
      <c r="O83" s="406"/>
      <c r="P83" s="406"/>
      <c r="Q83" s="406"/>
      <c r="R83" s="408"/>
      <c r="S83" s="399"/>
      <c r="T83" s="398"/>
      <c r="U83" s="871" t="s">
        <v>587</v>
      </c>
      <c r="V83" s="860"/>
      <c r="W83" s="872"/>
      <c r="X83" s="873"/>
      <c r="Y83" s="837"/>
      <c r="Z83" s="836" t="s">
        <v>586</v>
      </c>
      <c r="AA83" s="258"/>
      <c r="AB83" s="228" t="s">
        <v>463</v>
      </c>
      <c r="AC83" s="228">
        <f t="shared" si="13"/>
        <v>0</v>
      </c>
      <c r="AD83" s="228">
        <f t="shared" si="14"/>
        <v>0</v>
      </c>
      <c r="AE83" s="228" t="s">
        <v>466</v>
      </c>
      <c r="AF83" s="228">
        <f t="shared" si="15"/>
        <v>0</v>
      </c>
    </row>
    <row r="84" spans="1:32" s="19" customFormat="1" x14ac:dyDescent="0.2">
      <c r="A84" s="368"/>
      <c r="B84" s="396"/>
      <c r="C84" s="370"/>
      <c r="D84" s="371" t="s">
        <v>593</v>
      </c>
      <c r="E84" s="405"/>
      <c r="F84" s="406"/>
      <c r="G84" s="407"/>
      <c r="H84" s="407"/>
      <c r="I84" s="406"/>
      <c r="J84" s="406"/>
      <c r="K84" s="406"/>
      <c r="L84" s="406"/>
      <c r="M84" s="406"/>
      <c r="N84" s="406"/>
      <c r="O84" s="406"/>
      <c r="P84" s="406"/>
      <c r="Q84" s="406"/>
      <c r="R84" s="408"/>
      <c r="S84" s="399"/>
      <c r="T84" s="370"/>
      <c r="U84" s="811" t="s">
        <v>594</v>
      </c>
      <c r="V84" s="811"/>
      <c r="W84" s="874"/>
      <c r="X84" s="875"/>
      <c r="Y84" s="839"/>
      <c r="Z84" s="836"/>
      <c r="AA84" s="258"/>
      <c r="AB84" s="228" t="s">
        <v>463</v>
      </c>
      <c r="AC84" s="228">
        <f t="shared" si="13"/>
        <v>0</v>
      </c>
      <c r="AD84" s="228">
        <f t="shared" si="14"/>
        <v>0</v>
      </c>
      <c r="AE84" s="228" t="s">
        <v>466</v>
      </c>
      <c r="AF84" s="228">
        <f t="shared" si="15"/>
        <v>0</v>
      </c>
    </row>
    <row r="85" spans="1:32" s="19" customFormat="1" x14ac:dyDescent="0.2">
      <c r="A85" s="368"/>
      <c r="B85" s="396"/>
      <c r="C85" s="149"/>
      <c r="D85" s="159" t="s">
        <v>602</v>
      </c>
      <c r="E85" s="159"/>
      <c r="F85" s="159"/>
      <c r="G85" s="560"/>
      <c r="H85" s="560"/>
      <c r="I85" s="21"/>
      <c r="J85" s="21"/>
      <c r="K85" s="560"/>
      <c r="L85" s="560"/>
      <c r="M85" s="159"/>
      <c r="N85" s="560"/>
      <c r="O85" s="559"/>
      <c r="P85" s="559"/>
      <c r="Q85" s="559"/>
      <c r="R85" s="25"/>
      <c r="S85" s="159"/>
      <c r="T85" s="370"/>
      <c r="U85" s="399"/>
      <c r="V85" s="399"/>
      <c r="W85" s="371"/>
      <c r="X85" s="371"/>
      <c r="Y85" s="370"/>
      <c r="Z85" s="372"/>
      <c r="AA85" s="21"/>
      <c r="AB85" s="228" t="s">
        <v>463</v>
      </c>
      <c r="AC85" s="228">
        <f t="shared" si="13"/>
        <v>0</v>
      </c>
      <c r="AD85" s="228">
        <f t="shared" si="14"/>
        <v>0</v>
      </c>
      <c r="AE85" s="228" t="s">
        <v>466</v>
      </c>
      <c r="AF85" s="228">
        <f t="shared" si="15"/>
        <v>0</v>
      </c>
    </row>
    <row r="86" spans="1:32" s="19" customFormat="1" x14ac:dyDescent="0.2">
      <c r="A86" s="368"/>
      <c r="B86" s="396"/>
      <c r="C86" s="561"/>
      <c r="D86" s="851"/>
      <c r="E86" s="852"/>
      <c r="F86" s="853"/>
      <c r="G86" s="753"/>
      <c r="H86" s="754"/>
      <c r="I86" s="21" t="s">
        <v>31</v>
      </c>
      <c r="J86" s="21" t="s">
        <v>15</v>
      </c>
      <c r="K86" s="773"/>
      <c r="L86" s="870"/>
      <c r="M86" s="774"/>
      <c r="N86" s="25" t="s">
        <v>32</v>
      </c>
      <c r="O86" s="559" t="s">
        <v>16</v>
      </c>
      <c r="P86" s="741">
        <f>G86*K86</f>
        <v>0</v>
      </c>
      <c r="Q86" s="741"/>
      <c r="R86" s="741"/>
      <c r="S86" s="159" t="s">
        <v>1</v>
      </c>
      <c r="T86" s="370"/>
      <c r="U86" s="399"/>
      <c r="V86" s="399"/>
      <c r="W86" s="371"/>
      <c r="X86" s="371"/>
      <c r="Y86" s="370"/>
      <c r="Z86" s="372"/>
      <c r="AA86" s="21"/>
      <c r="AB86" s="228" t="s">
        <v>536</v>
      </c>
      <c r="AC86" s="228">
        <f>G86</f>
        <v>0</v>
      </c>
      <c r="AD86" s="228">
        <f>P86</f>
        <v>0</v>
      </c>
      <c r="AE86" s="228"/>
      <c r="AF86" s="228"/>
    </row>
    <row r="87" spans="1:32" s="19" customFormat="1" x14ac:dyDescent="0.2">
      <c r="A87" s="368"/>
      <c r="B87" s="396"/>
      <c r="C87" s="22"/>
      <c r="D87" s="851"/>
      <c r="E87" s="852"/>
      <c r="F87" s="853"/>
      <c r="G87" s="753"/>
      <c r="H87" s="754"/>
      <c r="I87" s="21" t="s">
        <v>31</v>
      </c>
      <c r="J87" s="21" t="s">
        <v>15</v>
      </c>
      <c r="K87" s="773"/>
      <c r="L87" s="870"/>
      <c r="M87" s="774"/>
      <c r="N87" s="25" t="s">
        <v>32</v>
      </c>
      <c r="O87" s="559" t="s">
        <v>16</v>
      </c>
      <c r="P87" s="741">
        <f>G87*K87</f>
        <v>0</v>
      </c>
      <c r="Q87" s="741"/>
      <c r="R87" s="741"/>
      <c r="S87" s="159" t="s">
        <v>1</v>
      </c>
      <c r="T87" s="370"/>
      <c r="U87" s="399"/>
      <c r="V87" s="399"/>
      <c r="W87" s="371"/>
      <c r="X87" s="371"/>
      <c r="Y87" s="370"/>
      <c r="Z87" s="372"/>
      <c r="AA87" s="21"/>
      <c r="AB87" s="228" t="s">
        <v>536</v>
      </c>
      <c r="AC87" s="228">
        <f>G87</f>
        <v>0</v>
      </c>
      <c r="AD87" s="228">
        <f>P87</f>
        <v>0</v>
      </c>
      <c r="AE87" s="228"/>
      <c r="AF87" s="228"/>
    </row>
    <row r="88" spans="1:32" s="19" customFormat="1" x14ac:dyDescent="0.2">
      <c r="A88" s="368"/>
      <c r="B88" s="396"/>
      <c r="C88" s="370"/>
      <c r="D88" s="399"/>
      <c r="E88" s="399"/>
      <c r="F88" s="399"/>
      <c r="G88" s="375"/>
      <c r="H88" s="375"/>
      <c r="I88" s="370"/>
      <c r="J88" s="370"/>
      <c r="K88" s="374"/>
      <c r="L88" s="374"/>
      <c r="M88" s="399"/>
      <c r="N88" s="374"/>
      <c r="O88" s="375"/>
      <c r="P88" s="375"/>
      <c r="Q88" s="375"/>
      <c r="R88" s="371"/>
      <c r="S88" s="399"/>
      <c r="T88" s="370"/>
      <c r="U88" s="399"/>
      <c r="V88" s="399"/>
      <c r="W88" s="371"/>
      <c r="X88" s="371"/>
      <c r="Y88" s="370"/>
      <c r="Z88" s="372"/>
      <c r="AA88" s="21"/>
      <c r="AB88" s="228" t="s">
        <v>536</v>
      </c>
      <c r="AC88" s="228">
        <f>G88</f>
        <v>0</v>
      </c>
      <c r="AD88" s="228">
        <f>P88</f>
        <v>0</v>
      </c>
      <c r="AE88" s="228"/>
      <c r="AF88" s="228"/>
    </row>
    <row r="89" spans="1:32" s="19" customFormat="1" x14ac:dyDescent="0.2">
      <c r="A89" s="368"/>
      <c r="B89" s="396"/>
      <c r="C89" s="413"/>
      <c r="D89" s="811" t="s">
        <v>33</v>
      </c>
      <c r="E89" s="811"/>
      <c r="F89" s="811"/>
      <c r="G89" s="811"/>
      <c r="H89" s="812" t="s">
        <v>34</v>
      </c>
      <c r="I89" s="812"/>
      <c r="J89" s="812"/>
      <c r="K89" s="370"/>
      <c r="L89" s="812" t="s">
        <v>35</v>
      </c>
      <c r="M89" s="812"/>
      <c r="N89" s="812"/>
      <c r="O89" s="375"/>
      <c r="P89" s="812" t="s">
        <v>36</v>
      </c>
      <c r="Q89" s="812"/>
      <c r="R89" s="812"/>
      <c r="S89" s="812"/>
      <c r="T89" s="370"/>
      <c r="U89" s="399"/>
      <c r="V89" s="399"/>
      <c r="W89" s="371"/>
      <c r="X89" s="371"/>
      <c r="Y89" s="370"/>
      <c r="Z89" s="372"/>
      <c r="AA89" s="21"/>
      <c r="AB89" s="228"/>
      <c r="AC89" s="228"/>
      <c r="AD89" s="228"/>
      <c r="AE89" s="228"/>
      <c r="AF89" s="228"/>
    </row>
    <row r="90" spans="1:32" s="19" customFormat="1" x14ac:dyDescent="0.2">
      <c r="A90" s="368"/>
      <c r="B90" s="396"/>
      <c r="C90" s="399"/>
      <c r="D90" s="813"/>
      <c r="E90" s="882"/>
      <c r="F90" s="882"/>
      <c r="G90" s="814"/>
      <c r="H90" s="880"/>
      <c r="I90" s="881"/>
      <c r="J90" s="370" t="s">
        <v>19</v>
      </c>
      <c r="K90" s="370" t="s">
        <v>15</v>
      </c>
      <c r="L90" s="878"/>
      <c r="M90" s="879"/>
      <c r="N90" s="375" t="s">
        <v>100</v>
      </c>
      <c r="O90" s="375" t="s">
        <v>16</v>
      </c>
      <c r="P90" s="775" t="str">
        <f>IF(H90*L90=0,"",H90*L90)</f>
        <v/>
      </c>
      <c r="Q90" s="775"/>
      <c r="R90" s="775"/>
      <c r="S90" s="399" t="s">
        <v>1</v>
      </c>
      <c r="T90" s="370"/>
      <c r="U90" s="399"/>
      <c r="V90" s="399"/>
      <c r="W90" s="371"/>
      <c r="X90" s="371"/>
      <c r="Y90" s="370"/>
      <c r="Z90" s="372"/>
      <c r="AA90" s="21"/>
      <c r="AB90" s="228" t="s">
        <v>464</v>
      </c>
      <c r="AC90" s="228">
        <f>H90</f>
        <v>0</v>
      </c>
      <c r="AD90" s="228" t="str">
        <f>P90</f>
        <v/>
      </c>
      <c r="AE90" s="228"/>
      <c r="AF90" s="228"/>
    </row>
    <row r="91" spans="1:32" s="19" customFormat="1" x14ac:dyDescent="0.2">
      <c r="A91" s="368"/>
      <c r="B91" s="396"/>
      <c r="C91" s="399"/>
      <c r="D91" s="813"/>
      <c r="E91" s="882"/>
      <c r="F91" s="882"/>
      <c r="G91" s="814"/>
      <c r="H91" s="880"/>
      <c r="I91" s="881"/>
      <c r="J91" s="370" t="s">
        <v>19</v>
      </c>
      <c r="K91" s="370" t="s">
        <v>15</v>
      </c>
      <c r="L91" s="878"/>
      <c r="M91" s="879"/>
      <c r="N91" s="375" t="s">
        <v>100</v>
      </c>
      <c r="O91" s="375" t="s">
        <v>16</v>
      </c>
      <c r="P91" s="775" t="str">
        <f>IF(H91*L91=0,"",H91*L91)</f>
        <v/>
      </c>
      <c r="Q91" s="775"/>
      <c r="R91" s="775"/>
      <c r="S91" s="399" t="s">
        <v>1</v>
      </c>
      <c r="T91" s="370"/>
      <c r="U91" s="399"/>
      <c r="V91" s="399"/>
      <c r="W91" s="371"/>
      <c r="X91" s="371"/>
      <c r="Y91" s="370"/>
      <c r="Z91" s="372"/>
      <c r="AA91" s="21"/>
      <c r="AB91" s="228" t="s">
        <v>464</v>
      </c>
      <c r="AC91" s="228">
        <f>H91</f>
        <v>0</v>
      </c>
      <c r="AD91" s="228" t="str">
        <f>P91</f>
        <v/>
      </c>
      <c r="AE91" s="228"/>
      <c r="AF91" s="228"/>
    </row>
    <row r="92" spans="1:32" s="19" customFormat="1" x14ac:dyDescent="0.2">
      <c r="A92" s="368"/>
      <c r="B92" s="396"/>
      <c r="C92" s="399"/>
      <c r="D92" s="813"/>
      <c r="E92" s="882"/>
      <c r="F92" s="882"/>
      <c r="G92" s="814"/>
      <c r="H92" s="880"/>
      <c r="I92" s="881"/>
      <c r="J92" s="370" t="s">
        <v>19</v>
      </c>
      <c r="K92" s="370" t="s">
        <v>15</v>
      </c>
      <c r="L92" s="878"/>
      <c r="M92" s="879"/>
      <c r="N92" s="375" t="s">
        <v>100</v>
      </c>
      <c r="O92" s="375" t="s">
        <v>16</v>
      </c>
      <c r="P92" s="775" t="str">
        <f>IF(H92*L92=0,"",H92*L92)</f>
        <v/>
      </c>
      <c r="Q92" s="775"/>
      <c r="R92" s="775"/>
      <c r="S92" s="399" t="s">
        <v>1</v>
      </c>
      <c r="T92" s="370"/>
      <c r="U92" s="399"/>
      <c r="V92" s="399"/>
      <c r="W92" s="371"/>
      <c r="X92" s="371"/>
      <c r="Y92" s="370"/>
      <c r="Z92" s="372"/>
      <c r="AA92" s="21"/>
      <c r="AB92" s="228" t="s">
        <v>464</v>
      </c>
      <c r="AC92" s="228">
        <f>H92</f>
        <v>0</v>
      </c>
      <c r="AD92" s="228" t="str">
        <f>P92</f>
        <v/>
      </c>
      <c r="AE92" s="228"/>
      <c r="AF92" s="228"/>
    </row>
    <row r="93" spans="1:32" s="19" customFormat="1" x14ac:dyDescent="0.2">
      <c r="A93" s="368"/>
      <c r="B93" s="396"/>
      <c r="C93" s="399"/>
      <c r="D93" s="883"/>
      <c r="E93" s="883"/>
      <c r="F93" s="883"/>
      <c r="G93" s="883"/>
      <c r="H93" s="883"/>
      <c r="I93" s="883"/>
      <c r="J93" s="370"/>
      <c r="K93" s="414"/>
      <c r="L93" s="415"/>
      <c r="M93" s="415"/>
      <c r="N93" s="416"/>
      <c r="O93" s="416"/>
      <c r="P93" s="820"/>
      <c r="Q93" s="820"/>
      <c r="R93" s="820"/>
      <c r="S93" s="415"/>
      <c r="T93" s="370"/>
      <c r="U93" s="399"/>
      <c r="V93" s="399"/>
      <c r="W93" s="371"/>
      <c r="X93" s="371"/>
      <c r="Y93" s="370"/>
      <c r="Z93" s="372"/>
      <c r="AA93" s="21"/>
      <c r="AB93" s="228" t="s">
        <v>464</v>
      </c>
      <c r="AC93" s="228">
        <f>H93</f>
        <v>0</v>
      </c>
      <c r="AD93" s="228">
        <f>P93</f>
        <v>0</v>
      </c>
      <c r="AE93" s="228"/>
      <c r="AF93" s="228"/>
    </row>
    <row r="94" spans="1:32" s="19" customFormat="1" x14ac:dyDescent="0.2">
      <c r="A94" s="368"/>
      <c r="B94" s="396"/>
      <c r="C94" s="858"/>
      <c r="D94" s="858"/>
      <c r="E94" s="858"/>
      <c r="F94" s="858"/>
      <c r="G94" s="858"/>
      <c r="H94" s="858"/>
      <c r="I94" s="858"/>
      <c r="J94" s="858"/>
      <c r="K94" s="858"/>
      <c r="L94" s="858"/>
      <c r="M94" s="858"/>
      <c r="N94" s="858"/>
      <c r="O94" s="858"/>
      <c r="P94" s="858"/>
      <c r="Q94" s="858"/>
      <c r="R94" s="371"/>
      <c r="S94" s="884" t="s">
        <v>97</v>
      </c>
      <c r="T94" s="884"/>
      <c r="U94" s="884"/>
      <c r="V94" s="884"/>
      <c r="W94" s="884"/>
      <c r="X94" s="869">
        <f>SUM(O66:Q71)+SUM(Y66:Y71)+SUM(P90:R93)+SUM(P86:R87)+SUM(O79:Q81)+SUM(Y79:Y84)</f>
        <v>0</v>
      </c>
      <c r="Y94" s="869"/>
      <c r="Z94" s="418" t="s">
        <v>1</v>
      </c>
      <c r="AA94" s="237"/>
      <c r="AB94" s="228" t="s">
        <v>464</v>
      </c>
      <c r="AC94" s="228">
        <f>H94</f>
        <v>0</v>
      </c>
      <c r="AD94" s="228">
        <f>P94</f>
        <v>0</v>
      </c>
      <c r="AE94" s="228" t="s">
        <v>467</v>
      </c>
      <c r="AF94" s="228">
        <f>X94</f>
        <v>0</v>
      </c>
    </row>
    <row r="95" spans="1:32" s="19" customFormat="1" x14ac:dyDescent="0.2">
      <c r="A95" s="368"/>
      <c r="B95" s="396"/>
      <c r="C95" s="417"/>
      <c r="D95" s="417"/>
      <c r="E95" s="417"/>
      <c r="F95" s="417"/>
      <c r="G95" s="419"/>
      <c r="H95" s="419"/>
      <c r="I95" s="417"/>
      <c r="J95" s="417"/>
      <c r="K95" s="417"/>
      <c r="L95" s="417"/>
      <c r="M95" s="417"/>
      <c r="N95" s="417"/>
      <c r="O95" s="417"/>
      <c r="P95" s="417"/>
      <c r="Q95" s="417"/>
      <c r="R95" s="371"/>
      <c r="S95" s="809" t="s">
        <v>604</v>
      </c>
      <c r="T95" s="809"/>
      <c r="U95" s="809"/>
      <c r="V95" s="809"/>
      <c r="W95" s="809"/>
      <c r="X95" s="810">
        <f>IF(X94&gt;150000,150000,X94)</f>
        <v>0</v>
      </c>
      <c r="Y95" s="810"/>
      <c r="Z95" s="420" t="s">
        <v>1</v>
      </c>
      <c r="AA95" s="210"/>
      <c r="AB95" s="228"/>
      <c r="AC95" s="228"/>
      <c r="AD95" s="228"/>
      <c r="AE95" s="228" t="s">
        <v>468</v>
      </c>
      <c r="AF95" s="228">
        <f>X95</f>
        <v>0</v>
      </c>
    </row>
    <row r="96" spans="1:32" s="19" customFormat="1" ht="12.75" customHeight="1" x14ac:dyDescent="0.2">
      <c r="A96" s="368"/>
      <c r="B96" s="421"/>
      <c r="C96" s="422"/>
      <c r="D96" s="422"/>
      <c r="E96" s="422"/>
      <c r="F96" s="422"/>
      <c r="G96" s="423"/>
      <c r="H96" s="423"/>
      <c r="I96" s="422"/>
      <c r="J96" s="422"/>
      <c r="K96" s="422"/>
      <c r="L96" s="422"/>
      <c r="M96" s="422"/>
      <c r="N96" s="424"/>
      <c r="O96" s="423"/>
      <c r="P96" s="423"/>
      <c r="Q96" s="423"/>
      <c r="R96" s="423"/>
      <c r="S96" s="422"/>
      <c r="T96" s="422"/>
      <c r="U96" s="422"/>
      <c r="V96" s="422"/>
      <c r="W96" s="423"/>
      <c r="X96" s="423"/>
      <c r="Y96" s="422"/>
      <c r="Z96" s="425"/>
      <c r="AA96" s="21"/>
      <c r="AB96" s="228"/>
      <c r="AC96" s="228"/>
      <c r="AD96" s="228"/>
      <c r="AE96" s="228"/>
      <c r="AF96" s="228"/>
    </row>
  </sheetData>
  <mergeCells count="184">
    <mergeCell ref="S95:W95"/>
    <mergeCell ref="X95:Y95"/>
    <mergeCell ref="C94:Q94"/>
    <mergeCell ref="S94:W94"/>
    <mergeCell ref="X94:Y94"/>
    <mergeCell ref="D93:G93"/>
    <mergeCell ref="H93:I93"/>
    <mergeCell ref="P93:R93"/>
    <mergeCell ref="Y49:Z49"/>
    <mergeCell ref="D92:G92"/>
    <mergeCell ref="H92:I92"/>
    <mergeCell ref="L92:M92"/>
    <mergeCell ref="P92:R92"/>
    <mergeCell ref="D90:G90"/>
    <mergeCell ref="H90:I90"/>
    <mergeCell ref="D86:F86"/>
    <mergeCell ref="L90:M90"/>
    <mergeCell ref="P90:R90"/>
    <mergeCell ref="D91:G91"/>
    <mergeCell ref="H91:I91"/>
    <mergeCell ref="L91:M91"/>
    <mergeCell ref="P91:R91"/>
    <mergeCell ref="G87:H87"/>
    <mergeCell ref="K87:M87"/>
    <mergeCell ref="P87:R87"/>
    <mergeCell ref="D89:G89"/>
    <mergeCell ref="H89:J89"/>
    <mergeCell ref="L89:N89"/>
    <mergeCell ref="P89:S89"/>
    <mergeCell ref="D87:F87"/>
    <mergeCell ref="Y83:Y84"/>
    <mergeCell ref="Z83:Z84"/>
    <mergeCell ref="U84:V84"/>
    <mergeCell ref="G86:H86"/>
    <mergeCell ref="K86:M86"/>
    <mergeCell ref="P86:R86"/>
    <mergeCell ref="E82:F82"/>
    <mergeCell ref="G82:H82"/>
    <mergeCell ref="K82:L82"/>
    <mergeCell ref="O82:Q82"/>
    <mergeCell ref="U83:V83"/>
    <mergeCell ref="W83:X84"/>
    <mergeCell ref="U75:V75"/>
    <mergeCell ref="W75:X76"/>
    <mergeCell ref="Y75:Y76"/>
    <mergeCell ref="G81:H81"/>
    <mergeCell ref="K81:L81"/>
    <mergeCell ref="O81:Q81"/>
    <mergeCell ref="U81:V81"/>
    <mergeCell ref="Z75:Z76"/>
    <mergeCell ref="U76:V76"/>
    <mergeCell ref="G79:H79"/>
    <mergeCell ref="K79:L79"/>
    <mergeCell ref="O79:Q79"/>
    <mergeCell ref="U79:V79"/>
    <mergeCell ref="E71:F71"/>
    <mergeCell ref="G71:H71"/>
    <mergeCell ref="K71:L71"/>
    <mergeCell ref="O71:Q71"/>
    <mergeCell ref="E69:F69"/>
    <mergeCell ref="G69:H69"/>
    <mergeCell ref="K69:L69"/>
    <mergeCell ref="O69:Q69"/>
    <mergeCell ref="E70:F70"/>
    <mergeCell ref="G70:H70"/>
    <mergeCell ref="K70:L70"/>
    <mergeCell ref="O70:Q70"/>
    <mergeCell ref="E67:F67"/>
    <mergeCell ref="G67:H67"/>
    <mergeCell ref="K67:L67"/>
    <mergeCell ref="O67:Q67"/>
    <mergeCell ref="E68:F68"/>
    <mergeCell ref="G68:H68"/>
    <mergeCell ref="K68:L68"/>
    <mergeCell ref="O68:Q68"/>
    <mergeCell ref="Z35:Z36"/>
    <mergeCell ref="O31:Q31"/>
    <mergeCell ref="E66:F66"/>
    <mergeCell ref="G66:H66"/>
    <mergeCell ref="K66:L66"/>
    <mergeCell ref="O66:Q66"/>
    <mergeCell ref="K23:L23"/>
    <mergeCell ref="K22:L22"/>
    <mergeCell ref="O23:Q23"/>
    <mergeCell ref="P43:R43"/>
    <mergeCell ref="G31:H31"/>
    <mergeCell ref="K31:L31"/>
    <mergeCell ref="D44:G44"/>
    <mergeCell ref="D42:G42"/>
    <mergeCell ref="L44:M44"/>
    <mergeCell ref="G38:H38"/>
    <mergeCell ref="G39:H39"/>
    <mergeCell ref="P38:R38"/>
    <mergeCell ref="H42:I42"/>
    <mergeCell ref="L42:M42"/>
    <mergeCell ref="P42:R42"/>
    <mergeCell ref="H41:J41"/>
    <mergeCell ref="L41:N41"/>
    <mergeCell ref="K39:M39"/>
    <mergeCell ref="H43:I43"/>
    <mergeCell ref="D43:G43"/>
    <mergeCell ref="D45:G45"/>
    <mergeCell ref="K21:L21"/>
    <mergeCell ref="O21:Q21"/>
    <mergeCell ref="E22:F22"/>
    <mergeCell ref="U67:V67"/>
    <mergeCell ref="U66:V66"/>
    <mergeCell ref="M54:O54"/>
    <mergeCell ref="B49:X49"/>
    <mergeCell ref="C54:D54"/>
    <mergeCell ref="E54:H54"/>
    <mergeCell ref="C56:F56"/>
    <mergeCell ref="X47:Y47"/>
    <mergeCell ref="S47:W47"/>
    <mergeCell ref="S46:W46"/>
    <mergeCell ref="U36:V36"/>
    <mergeCell ref="G34:H34"/>
    <mergeCell ref="B52:Z52"/>
    <mergeCell ref="H45:I45"/>
    <mergeCell ref="P44:R44"/>
    <mergeCell ref="P45:R45"/>
    <mergeCell ref="H44:I44"/>
    <mergeCell ref="K34:L34"/>
    <mergeCell ref="Z27:Z28"/>
    <mergeCell ref="U18:V18"/>
    <mergeCell ref="E34:F34"/>
    <mergeCell ref="U32:V32"/>
    <mergeCell ref="E21:F21"/>
    <mergeCell ref="G19:H19"/>
    <mergeCell ref="X46:Y46"/>
    <mergeCell ref="D41:G41"/>
    <mergeCell ref="K38:M38"/>
    <mergeCell ref="U35:V35"/>
    <mergeCell ref="W35:X36"/>
    <mergeCell ref="Y35:Y36"/>
    <mergeCell ref="U31:V31"/>
    <mergeCell ref="P39:R39"/>
    <mergeCell ref="P41:S41"/>
    <mergeCell ref="O34:Q34"/>
    <mergeCell ref="G33:H33"/>
    <mergeCell ref="K33:L33"/>
    <mergeCell ref="K32:L32"/>
    <mergeCell ref="O32:Q32"/>
    <mergeCell ref="W27:X28"/>
    <mergeCell ref="E18:F18"/>
    <mergeCell ref="D39:F39"/>
    <mergeCell ref="L43:M43"/>
    <mergeCell ref="B1:X1"/>
    <mergeCell ref="E6:H6"/>
    <mergeCell ref="E19:F19"/>
    <mergeCell ref="G18:H18"/>
    <mergeCell ref="K18:L18"/>
    <mergeCell ref="G20:H20"/>
    <mergeCell ref="U19:V19"/>
    <mergeCell ref="C6:D6"/>
    <mergeCell ref="M6:O6"/>
    <mergeCell ref="B4:Z4"/>
    <mergeCell ref="Y1:Z1"/>
    <mergeCell ref="C8:F8"/>
    <mergeCell ref="O19:Q19"/>
    <mergeCell ref="G32:H32"/>
    <mergeCell ref="D38:F38"/>
    <mergeCell ref="P54:Y54"/>
    <mergeCell ref="P6:Y6"/>
    <mergeCell ref="G80:H80"/>
    <mergeCell ref="K80:L80"/>
    <mergeCell ref="O80:Q80"/>
    <mergeCell ref="U80:V80"/>
    <mergeCell ref="O33:Q33"/>
    <mergeCell ref="U33:V33"/>
    <mergeCell ref="O18:Q18"/>
    <mergeCell ref="K19:L19"/>
    <mergeCell ref="C46:Q46"/>
    <mergeCell ref="G21:H21"/>
    <mergeCell ref="E20:F20"/>
    <mergeCell ref="O22:Q22"/>
    <mergeCell ref="Y27:Y28"/>
    <mergeCell ref="K20:L20"/>
    <mergeCell ref="O20:Q20"/>
    <mergeCell ref="E23:F23"/>
    <mergeCell ref="G23:H23"/>
    <mergeCell ref="U27:V27"/>
    <mergeCell ref="U28:V28"/>
    <mergeCell ref="G22:H22"/>
  </mergeCells>
  <phoneticPr fontId="5"/>
  <pageMargins left="0.70866141732283472" right="0.31496062992125984" top="0.74803149606299213" bottom="0.74803149606299213" header="0.31496062992125984" footer="0.31496062992125984"/>
  <pageSetup paperSize="9" scale="97" orientation="portrait" r:id="rId1"/>
  <rowBreaks count="1" manualBreakCount="1">
    <brk id="47"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8"/>
  <sheetViews>
    <sheetView topLeftCell="A19" workbookViewId="0">
      <selection activeCell="P30" sqref="P30"/>
    </sheetView>
  </sheetViews>
  <sheetFormatPr defaultColWidth="9" defaultRowHeight="13.2" x14ac:dyDescent="0.2"/>
  <cols>
    <col min="1" max="1" width="1" style="1" customWidth="1"/>
    <col min="2" max="2" width="2" style="1" customWidth="1"/>
    <col min="3" max="3" width="2.77734375" style="1" customWidth="1"/>
    <col min="4" max="4" width="6.109375" style="1" customWidth="1"/>
    <col min="5" max="6" width="3.44140625" style="1" customWidth="1"/>
    <col min="7" max="8" width="2" style="1" customWidth="1"/>
    <col min="9" max="9" width="4.33203125" style="1" customWidth="1"/>
    <col min="10" max="10" width="3.44140625" style="1" bestFit="1" customWidth="1"/>
    <col min="11" max="12" width="2.6640625" style="1" customWidth="1"/>
    <col min="13" max="13" width="5.33203125" style="1" customWidth="1"/>
    <col min="14" max="14" width="4.88671875" style="110" customWidth="1"/>
    <col min="15" max="17" width="2.6640625" style="15" customWidth="1"/>
    <col min="18" max="18" width="3.109375" style="15" customWidth="1"/>
    <col min="19" max="19" width="2.44140625" style="1" customWidth="1"/>
    <col min="20" max="20" width="2.77734375" style="1" customWidth="1"/>
    <col min="21" max="21" width="5" style="1" customWidth="1"/>
    <col min="22" max="22" width="4.21875" style="1" customWidth="1"/>
    <col min="23" max="23" width="4.44140625" style="15" customWidth="1"/>
    <col min="24" max="24" width="6.33203125" style="15" customWidth="1"/>
    <col min="25" max="25" width="7.44140625" style="1" customWidth="1"/>
    <col min="26" max="26" width="3.44140625" style="1" bestFit="1" customWidth="1"/>
    <col min="27" max="16384" width="9" style="1"/>
  </cols>
  <sheetData>
    <row r="1" spans="2:26" ht="19.2" x14ac:dyDescent="0.2">
      <c r="B1" s="886" t="s">
        <v>141</v>
      </c>
      <c r="C1" s="886"/>
      <c r="D1" s="886"/>
      <c r="E1" s="886"/>
      <c r="F1" s="886"/>
      <c r="G1" s="886"/>
      <c r="H1" s="886"/>
      <c r="I1" s="886"/>
      <c r="J1" s="886"/>
      <c r="K1" s="886"/>
      <c r="L1" s="886"/>
      <c r="M1" s="886"/>
      <c r="N1" s="886"/>
      <c r="O1" s="886"/>
      <c r="P1" s="886"/>
      <c r="Q1" s="886"/>
      <c r="R1" s="886"/>
      <c r="S1" s="886"/>
      <c r="T1" s="886"/>
      <c r="U1" s="886"/>
      <c r="V1" s="886"/>
      <c r="W1" s="886"/>
      <c r="X1" s="886"/>
      <c r="Y1" s="756" t="s">
        <v>519</v>
      </c>
      <c r="Z1" s="756"/>
    </row>
    <row r="2" spans="2:26" ht="6.75" customHeight="1" x14ac:dyDescent="0.2">
      <c r="B2" s="102"/>
      <c r="C2" s="102"/>
      <c r="D2" s="102"/>
      <c r="E2" s="102"/>
      <c r="F2" s="102"/>
      <c r="G2" s="102"/>
      <c r="H2" s="102"/>
      <c r="I2" s="102"/>
      <c r="J2" s="102"/>
      <c r="K2" s="102"/>
      <c r="L2" s="102"/>
      <c r="M2" s="102"/>
      <c r="N2" s="102"/>
      <c r="O2" s="102"/>
      <c r="P2" s="102"/>
      <c r="Q2" s="102"/>
      <c r="R2" s="102"/>
      <c r="S2" s="102"/>
      <c r="T2" s="102"/>
      <c r="U2" s="102"/>
      <c r="V2" s="102"/>
      <c r="W2" s="102"/>
      <c r="X2" s="102"/>
    </row>
    <row r="3" spans="2:26" ht="14.4" x14ac:dyDescent="0.2">
      <c r="C3" s="360" t="s">
        <v>605</v>
      </c>
    </row>
    <row r="4" spans="2:26" ht="17.25" customHeight="1" x14ac:dyDescent="0.2">
      <c r="B4" s="755" t="s">
        <v>147</v>
      </c>
      <c r="C4" s="755"/>
      <c r="D4" s="755"/>
      <c r="E4" s="755"/>
      <c r="F4" s="755"/>
      <c r="G4" s="755"/>
      <c r="H4" s="755"/>
      <c r="I4" s="755"/>
      <c r="J4" s="755"/>
      <c r="K4" s="755"/>
      <c r="L4" s="755"/>
      <c r="M4" s="755"/>
      <c r="N4" s="755"/>
      <c r="O4" s="755"/>
      <c r="P4" s="755"/>
      <c r="Q4" s="755"/>
      <c r="R4" s="755"/>
      <c r="S4" s="755"/>
      <c r="T4" s="755"/>
      <c r="U4" s="755"/>
      <c r="V4" s="755"/>
      <c r="W4" s="755"/>
      <c r="X4" s="755"/>
      <c r="Y4" s="755"/>
      <c r="Z4" s="755"/>
    </row>
    <row r="5" spans="2:26" ht="12" customHeight="1" x14ac:dyDescent="0.2">
      <c r="B5" s="12"/>
      <c r="C5" s="10"/>
      <c r="D5" s="10"/>
      <c r="E5" s="10"/>
      <c r="F5" s="10"/>
      <c r="G5" s="10"/>
      <c r="H5" s="10"/>
      <c r="I5" s="10"/>
      <c r="J5" s="10"/>
      <c r="K5" s="10"/>
      <c r="L5" s="10"/>
      <c r="M5" s="10"/>
      <c r="N5" s="104"/>
      <c r="O5" s="35"/>
      <c r="P5" s="35"/>
      <c r="Q5" s="35"/>
      <c r="R5" s="35"/>
      <c r="S5" s="10"/>
      <c r="T5" s="10"/>
      <c r="U5" s="10"/>
      <c r="V5" s="10"/>
      <c r="W5" s="35"/>
      <c r="X5" s="35"/>
      <c r="Y5" s="10"/>
      <c r="Z5" s="11"/>
    </row>
    <row r="6" spans="2:26" s="19" customFormat="1" ht="24" customHeight="1" x14ac:dyDescent="0.2">
      <c r="B6" s="99"/>
      <c r="C6" s="801" t="s">
        <v>25</v>
      </c>
      <c r="D6" s="887"/>
      <c r="E6" s="753" t="s">
        <v>130</v>
      </c>
      <c r="F6" s="888"/>
      <c r="G6" s="888"/>
      <c r="H6" s="754"/>
      <c r="I6" s="21"/>
      <c r="J6" s="21"/>
      <c r="K6" s="21"/>
      <c r="L6" s="21"/>
      <c r="M6" s="866" t="s">
        <v>572</v>
      </c>
      <c r="N6" s="866"/>
      <c r="O6" s="866"/>
      <c r="P6" s="854"/>
      <c r="Q6" s="855"/>
      <c r="R6" s="855"/>
      <c r="S6" s="855"/>
      <c r="T6" s="855"/>
      <c r="U6" s="855"/>
      <c r="V6" s="855"/>
      <c r="W6" s="855"/>
      <c r="X6" s="855"/>
      <c r="Y6" s="855"/>
      <c r="Z6" s="22"/>
    </row>
    <row r="7" spans="2:26" s="19" customFormat="1" ht="14.4" x14ac:dyDescent="0.2">
      <c r="B7" s="99"/>
      <c r="C7" s="31"/>
      <c r="D7" s="100"/>
      <c r="E7" s="100"/>
      <c r="F7" s="100"/>
      <c r="G7" s="100"/>
      <c r="H7" s="100"/>
      <c r="I7" s="21"/>
      <c r="J7" s="21"/>
      <c r="K7" s="21"/>
      <c r="L7" s="21"/>
      <c r="M7" s="21"/>
      <c r="N7" s="21"/>
      <c r="O7" s="25"/>
      <c r="P7" s="25"/>
      <c r="Q7" s="25"/>
      <c r="R7" s="25"/>
      <c r="S7" s="21"/>
      <c r="T7" s="21"/>
      <c r="U7" s="21"/>
      <c r="V7" s="21"/>
      <c r="W7" s="25"/>
      <c r="X7" s="25"/>
      <c r="Y7" s="21"/>
      <c r="Z7" s="22"/>
    </row>
    <row r="8" spans="2:26" s="19" customFormat="1" ht="14.4" x14ac:dyDescent="0.2">
      <c r="B8" s="99"/>
      <c r="C8" s="889" t="s">
        <v>46</v>
      </c>
      <c r="D8" s="890"/>
      <c r="E8" s="890"/>
      <c r="F8" s="890"/>
      <c r="G8" s="98"/>
      <c r="H8" s="17"/>
      <c r="I8" s="16"/>
      <c r="J8" s="16"/>
      <c r="K8" s="16"/>
      <c r="L8" s="16"/>
      <c r="M8" s="16"/>
      <c r="N8" s="16"/>
      <c r="O8" s="39"/>
      <c r="P8" s="39"/>
      <c r="Q8" s="39"/>
      <c r="R8" s="39"/>
      <c r="S8" s="16"/>
      <c r="T8" s="16"/>
      <c r="U8" s="16"/>
      <c r="V8" s="16"/>
      <c r="W8" s="39"/>
      <c r="X8" s="39"/>
      <c r="Y8" s="18"/>
      <c r="Z8" s="22"/>
    </row>
    <row r="9" spans="2:26" s="19" customFormat="1" ht="36.75" customHeight="1" x14ac:dyDescent="0.2">
      <c r="B9" s="99"/>
      <c r="C9" s="885" t="s">
        <v>158</v>
      </c>
      <c r="D9" s="803"/>
      <c r="E9" s="803"/>
      <c r="F9" s="803"/>
      <c r="G9" s="803"/>
      <c r="H9" s="803"/>
      <c r="I9" s="803"/>
      <c r="J9" s="803"/>
      <c r="K9" s="803"/>
      <c r="L9" s="803"/>
      <c r="M9" s="803"/>
      <c r="N9" s="803"/>
      <c r="O9" s="803"/>
      <c r="P9" s="803"/>
      <c r="Q9" s="803"/>
      <c r="R9" s="803"/>
      <c r="S9" s="803"/>
      <c r="T9" s="803"/>
      <c r="U9" s="803"/>
      <c r="V9" s="803"/>
      <c r="W9" s="803"/>
      <c r="X9" s="803"/>
      <c r="Y9" s="804"/>
      <c r="Z9" s="22"/>
    </row>
    <row r="10" spans="2:26" s="19" customFormat="1" ht="36.75" customHeight="1" x14ac:dyDescent="0.2">
      <c r="B10" s="99"/>
      <c r="C10" s="802"/>
      <c r="D10" s="803"/>
      <c r="E10" s="803"/>
      <c r="F10" s="803"/>
      <c r="G10" s="803"/>
      <c r="H10" s="803"/>
      <c r="I10" s="803"/>
      <c r="J10" s="803"/>
      <c r="K10" s="803"/>
      <c r="L10" s="803"/>
      <c r="M10" s="803"/>
      <c r="N10" s="803"/>
      <c r="O10" s="803"/>
      <c r="P10" s="803"/>
      <c r="Q10" s="803"/>
      <c r="R10" s="803"/>
      <c r="S10" s="803"/>
      <c r="T10" s="803"/>
      <c r="U10" s="803"/>
      <c r="V10" s="803"/>
      <c r="W10" s="803"/>
      <c r="X10" s="803"/>
      <c r="Y10" s="804"/>
      <c r="Z10" s="22"/>
    </row>
    <row r="11" spans="2:26" s="19" customFormat="1" ht="36.75" customHeight="1" x14ac:dyDescent="0.2">
      <c r="B11" s="99"/>
      <c r="C11" s="802"/>
      <c r="D11" s="803"/>
      <c r="E11" s="803"/>
      <c r="F11" s="803"/>
      <c r="G11" s="803"/>
      <c r="H11" s="803"/>
      <c r="I11" s="803"/>
      <c r="J11" s="803"/>
      <c r="K11" s="803"/>
      <c r="L11" s="803"/>
      <c r="M11" s="803"/>
      <c r="N11" s="803"/>
      <c r="O11" s="803"/>
      <c r="P11" s="803"/>
      <c r="Q11" s="803"/>
      <c r="R11" s="803"/>
      <c r="S11" s="803"/>
      <c r="T11" s="803"/>
      <c r="U11" s="803"/>
      <c r="V11" s="803"/>
      <c r="W11" s="803"/>
      <c r="X11" s="803"/>
      <c r="Y11" s="804"/>
      <c r="Z11" s="22"/>
    </row>
    <row r="12" spans="2:26" s="19" customFormat="1" ht="36.75" customHeight="1" x14ac:dyDescent="0.2">
      <c r="B12" s="99"/>
      <c r="C12" s="802"/>
      <c r="D12" s="803"/>
      <c r="E12" s="803"/>
      <c r="F12" s="803"/>
      <c r="G12" s="803"/>
      <c r="H12" s="803"/>
      <c r="I12" s="803"/>
      <c r="J12" s="803"/>
      <c r="K12" s="803"/>
      <c r="L12" s="803"/>
      <c r="M12" s="803"/>
      <c r="N12" s="803"/>
      <c r="O12" s="803"/>
      <c r="P12" s="803"/>
      <c r="Q12" s="803"/>
      <c r="R12" s="803"/>
      <c r="S12" s="803"/>
      <c r="T12" s="803"/>
      <c r="U12" s="803"/>
      <c r="V12" s="803"/>
      <c r="W12" s="803"/>
      <c r="X12" s="803"/>
      <c r="Y12" s="804"/>
      <c r="Z12" s="22"/>
    </row>
    <row r="13" spans="2:26" s="19" customFormat="1" ht="36.75" customHeight="1" x14ac:dyDescent="0.2">
      <c r="B13" s="99"/>
      <c r="C13" s="802"/>
      <c r="D13" s="803"/>
      <c r="E13" s="803"/>
      <c r="F13" s="803"/>
      <c r="G13" s="803"/>
      <c r="H13" s="803"/>
      <c r="I13" s="803"/>
      <c r="J13" s="803"/>
      <c r="K13" s="803"/>
      <c r="L13" s="803"/>
      <c r="M13" s="803"/>
      <c r="N13" s="803"/>
      <c r="O13" s="803"/>
      <c r="P13" s="803"/>
      <c r="Q13" s="803"/>
      <c r="R13" s="803"/>
      <c r="S13" s="803"/>
      <c r="T13" s="803"/>
      <c r="U13" s="803"/>
      <c r="V13" s="803"/>
      <c r="W13" s="803"/>
      <c r="X13" s="803"/>
      <c r="Y13" s="804"/>
      <c r="Z13" s="22"/>
    </row>
    <row r="14" spans="2:26" s="19" customFormat="1" ht="36.75" customHeight="1" x14ac:dyDescent="0.2">
      <c r="B14" s="99"/>
      <c r="C14" s="805"/>
      <c r="D14" s="806"/>
      <c r="E14" s="806"/>
      <c r="F14" s="806"/>
      <c r="G14" s="806"/>
      <c r="H14" s="806"/>
      <c r="I14" s="806"/>
      <c r="J14" s="806"/>
      <c r="K14" s="806"/>
      <c r="L14" s="806"/>
      <c r="M14" s="806"/>
      <c r="N14" s="806"/>
      <c r="O14" s="806"/>
      <c r="P14" s="806"/>
      <c r="Q14" s="806"/>
      <c r="R14" s="806"/>
      <c r="S14" s="806"/>
      <c r="T14" s="806"/>
      <c r="U14" s="806"/>
      <c r="V14" s="806"/>
      <c r="W14" s="806"/>
      <c r="X14" s="806"/>
      <c r="Y14" s="807"/>
      <c r="Z14" s="22"/>
    </row>
    <row r="15" spans="2:26" s="19" customFormat="1" ht="11.25" customHeight="1" x14ac:dyDescent="0.2">
      <c r="B15" s="99"/>
      <c r="C15" s="111"/>
      <c r="D15" s="111"/>
      <c r="E15" s="111"/>
      <c r="F15" s="111"/>
      <c r="G15" s="111"/>
      <c r="H15" s="111"/>
      <c r="I15" s="111"/>
      <c r="J15" s="111"/>
      <c r="K15" s="111"/>
      <c r="L15" s="111"/>
      <c r="M15" s="111"/>
      <c r="N15" s="111"/>
      <c r="O15" s="111"/>
      <c r="P15" s="111"/>
      <c r="Q15" s="111"/>
      <c r="R15" s="111"/>
      <c r="S15" s="111"/>
      <c r="T15" s="320"/>
      <c r="U15" s="317" t="s">
        <v>494</v>
      </c>
      <c r="V15" s="35"/>
      <c r="W15" s="35"/>
      <c r="X15" s="35"/>
      <c r="Y15" s="10"/>
      <c r="Z15" s="22"/>
    </row>
    <row r="16" spans="2:26" s="19" customFormat="1" ht="24" customHeight="1" x14ac:dyDescent="0.2">
      <c r="B16" s="99"/>
      <c r="C16" s="111" t="s">
        <v>45</v>
      </c>
      <c r="D16" s="111"/>
      <c r="E16" s="111"/>
      <c r="F16" s="111"/>
      <c r="G16" s="111"/>
      <c r="H16" s="111"/>
      <c r="I16" s="111"/>
      <c r="J16" s="111"/>
      <c r="K16" s="111"/>
      <c r="L16" s="111"/>
      <c r="M16" s="111"/>
      <c r="N16" s="111"/>
      <c r="O16" s="111"/>
      <c r="P16" s="111"/>
      <c r="Q16" s="111"/>
      <c r="R16" s="111"/>
      <c r="S16" s="111"/>
      <c r="T16" s="25" t="s">
        <v>492</v>
      </c>
      <c r="U16" s="315"/>
      <c r="V16" s="321"/>
      <c r="W16" s="312" t="s">
        <v>493</v>
      </c>
      <c r="X16" s="316"/>
      <c r="Y16" s="316"/>
      <c r="Z16" s="22"/>
    </row>
    <row r="17" spans="2:26" s="19" customFormat="1" x14ac:dyDescent="0.2">
      <c r="B17" s="20"/>
      <c r="C17" s="71" t="s">
        <v>85</v>
      </c>
      <c r="D17" s="21"/>
      <c r="E17" s="21"/>
      <c r="F17" s="21"/>
      <c r="G17" s="21"/>
      <c r="H17" s="21"/>
      <c r="I17" s="21"/>
      <c r="J17" s="21"/>
      <c r="K17" s="21"/>
      <c r="L17" s="21"/>
      <c r="M17" s="21"/>
      <c r="N17" s="100"/>
      <c r="O17" s="25"/>
      <c r="P17" s="25"/>
      <c r="Q17" s="25"/>
      <c r="R17" s="25"/>
      <c r="S17" s="21"/>
      <c r="T17" s="71" t="s">
        <v>84</v>
      </c>
      <c r="U17" s="21"/>
      <c r="V17" s="21"/>
      <c r="W17" s="25"/>
      <c r="X17" s="25"/>
      <c r="Y17" s="21"/>
      <c r="Z17" s="22"/>
    </row>
    <row r="18" spans="2:26" s="19" customFormat="1" x14ac:dyDescent="0.2">
      <c r="B18" s="20"/>
      <c r="C18" s="149" t="s">
        <v>11</v>
      </c>
      <c r="D18" s="113" t="s">
        <v>12</v>
      </c>
      <c r="E18" s="733" t="s">
        <v>40</v>
      </c>
      <c r="F18" s="733"/>
      <c r="G18" s="753">
        <v>1</v>
      </c>
      <c r="H18" s="754"/>
      <c r="I18" s="21" t="s">
        <v>14</v>
      </c>
      <c r="J18" s="21" t="s">
        <v>15</v>
      </c>
      <c r="K18" s="751">
        <v>2</v>
      </c>
      <c r="L18" s="752"/>
      <c r="M18" s="113" t="s">
        <v>5</v>
      </c>
      <c r="N18" s="100" t="s">
        <v>16</v>
      </c>
      <c r="O18" s="741">
        <f t="shared" ref="O18:O23" si="0">IF(G18*K18*2800=0,"",G18*K18*2800)</f>
        <v>5600</v>
      </c>
      <c r="P18" s="741"/>
      <c r="Q18" s="741"/>
      <c r="R18" s="25" t="s">
        <v>1</v>
      </c>
      <c r="S18" s="113"/>
      <c r="T18" s="149"/>
      <c r="U18" s="750" t="s">
        <v>17</v>
      </c>
      <c r="V18" s="735"/>
      <c r="W18" s="156"/>
      <c r="X18" s="25" t="s">
        <v>18</v>
      </c>
      <c r="Y18" s="114" t="str">
        <f t="shared" ref="Y18:Y23" si="1">IF(W18*37=0,"",W18*37)</f>
        <v/>
      </c>
      <c r="Z18" s="81" t="s">
        <v>1</v>
      </c>
    </row>
    <row r="19" spans="2:26" s="19" customFormat="1" x14ac:dyDescent="0.2">
      <c r="B19" s="20"/>
      <c r="C19" s="21"/>
      <c r="D19" s="113"/>
      <c r="E19" s="733" t="s">
        <v>40</v>
      </c>
      <c r="F19" s="733"/>
      <c r="G19" s="753">
        <v>1</v>
      </c>
      <c r="H19" s="754"/>
      <c r="I19" s="21" t="s">
        <v>14</v>
      </c>
      <c r="J19" s="21" t="s">
        <v>15</v>
      </c>
      <c r="K19" s="751">
        <v>2</v>
      </c>
      <c r="L19" s="752"/>
      <c r="M19" s="113" t="s">
        <v>5</v>
      </c>
      <c r="N19" s="100" t="s">
        <v>16</v>
      </c>
      <c r="O19" s="741">
        <f t="shared" si="0"/>
        <v>5600</v>
      </c>
      <c r="P19" s="741"/>
      <c r="Q19" s="741"/>
      <c r="R19" s="25" t="s">
        <v>1</v>
      </c>
      <c r="S19" s="113"/>
      <c r="T19" s="21"/>
      <c r="U19" s="733" t="s">
        <v>83</v>
      </c>
      <c r="V19" s="733"/>
      <c r="W19" s="156"/>
      <c r="X19" s="25" t="s">
        <v>18</v>
      </c>
      <c r="Y19" s="114" t="str">
        <f t="shared" si="1"/>
        <v/>
      </c>
      <c r="Z19" s="81" t="s">
        <v>1</v>
      </c>
    </row>
    <row r="20" spans="2:26" s="19" customFormat="1" x14ac:dyDescent="0.2">
      <c r="B20" s="20"/>
      <c r="C20" s="21"/>
      <c r="D20" s="113"/>
      <c r="E20" s="733" t="s">
        <v>40</v>
      </c>
      <c r="F20" s="733"/>
      <c r="G20" s="753">
        <v>1</v>
      </c>
      <c r="H20" s="754"/>
      <c r="I20" s="21" t="s">
        <v>14</v>
      </c>
      <c r="J20" s="21" t="s">
        <v>15</v>
      </c>
      <c r="K20" s="751">
        <v>2</v>
      </c>
      <c r="L20" s="752"/>
      <c r="M20" s="113" t="s">
        <v>5</v>
      </c>
      <c r="N20" s="100" t="s">
        <v>16</v>
      </c>
      <c r="O20" s="741">
        <f t="shared" si="0"/>
        <v>5600</v>
      </c>
      <c r="P20" s="741"/>
      <c r="Q20" s="741"/>
      <c r="R20" s="25" t="s">
        <v>1</v>
      </c>
      <c r="S20" s="113"/>
      <c r="T20" s="21"/>
      <c r="U20" s="101"/>
      <c r="V20" s="101"/>
      <c r="W20" s="156"/>
      <c r="X20" s="25" t="s">
        <v>18</v>
      </c>
      <c r="Y20" s="114" t="str">
        <f t="shared" si="1"/>
        <v/>
      </c>
      <c r="Z20" s="81" t="s">
        <v>1</v>
      </c>
    </row>
    <row r="21" spans="2:26" s="19" customFormat="1" x14ac:dyDescent="0.2">
      <c r="B21" s="20"/>
      <c r="C21" s="21"/>
      <c r="D21" s="113"/>
      <c r="E21" s="733" t="s">
        <v>41</v>
      </c>
      <c r="F21" s="733"/>
      <c r="G21" s="753">
        <v>1</v>
      </c>
      <c r="H21" s="754"/>
      <c r="I21" s="21" t="s">
        <v>14</v>
      </c>
      <c r="J21" s="21" t="s">
        <v>15</v>
      </c>
      <c r="K21" s="751">
        <v>1</v>
      </c>
      <c r="L21" s="752"/>
      <c r="M21" s="113" t="s">
        <v>5</v>
      </c>
      <c r="N21" s="100" t="s">
        <v>16</v>
      </c>
      <c r="O21" s="741">
        <f t="shared" si="0"/>
        <v>2800</v>
      </c>
      <c r="P21" s="741"/>
      <c r="Q21" s="741"/>
      <c r="R21" s="25" t="s">
        <v>1</v>
      </c>
      <c r="S21" s="113"/>
      <c r="T21" s="21"/>
      <c r="U21" s="101"/>
      <c r="V21" s="101"/>
      <c r="W21" s="156"/>
      <c r="X21" s="25" t="s">
        <v>18</v>
      </c>
      <c r="Y21" s="114" t="str">
        <f t="shared" si="1"/>
        <v/>
      </c>
      <c r="Z21" s="81" t="s">
        <v>1</v>
      </c>
    </row>
    <row r="22" spans="2:26" s="19" customFormat="1" x14ac:dyDescent="0.2">
      <c r="B22" s="20"/>
      <c r="C22" s="21"/>
      <c r="D22" s="113"/>
      <c r="E22" s="733" t="s">
        <v>41</v>
      </c>
      <c r="F22" s="733"/>
      <c r="G22" s="753">
        <v>1</v>
      </c>
      <c r="H22" s="754"/>
      <c r="I22" s="21" t="s">
        <v>14</v>
      </c>
      <c r="J22" s="21" t="s">
        <v>15</v>
      </c>
      <c r="K22" s="751">
        <v>1</v>
      </c>
      <c r="L22" s="752"/>
      <c r="M22" s="113" t="s">
        <v>5</v>
      </c>
      <c r="N22" s="100" t="s">
        <v>16</v>
      </c>
      <c r="O22" s="741">
        <f t="shared" si="0"/>
        <v>2800</v>
      </c>
      <c r="P22" s="741"/>
      <c r="Q22" s="741"/>
      <c r="R22" s="25" t="s">
        <v>1</v>
      </c>
      <c r="S22" s="113"/>
      <c r="T22" s="21"/>
      <c r="U22" s="113"/>
      <c r="V22" s="113"/>
      <c r="W22" s="156"/>
      <c r="X22" s="25" t="s">
        <v>18</v>
      </c>
      <c r="Y22" s="114" t="str">
        <f t="shared" si="1"/>
        <v/>
      </c>
      <c r="Z22" s="81" t="s">
        <v>1</v>
      </c>
    </row>
    <row r="23" spans="2:26" s="19" customFormat="1" x14ac:dyDescent="0.2">
      <c r="B23" s="20"/>
      <c r="C23" s="21"/>
      <c r="D23" s="113"/>
      <c r="E23" s="733" t="s">
        <v>41</v>
      </c>
      <c r="F23" s="733"/>
      <c r="G23" s="753">
        <v>1</v>
      </c>
      <c r="H23" s="754"/>
      <c r="I23" s="21" t="s">
        <v>14</v>
      </c>
      <c r="J23" s="21" t="s">
        <v>15</v>
      </c>
      <c r="K23" s="751">
        <v>1</v>
      </c>
      <c r="L23" s="752"/>
      <c r="M23" s="113" t="s">
        <v>5</v>
      </c>
      <c r="N23" s="100" t="s">
        <v>16</v>
      </c>
      <c r="O23" s="741">
        <f t="shared" si="0"/>
        <v>2800</v>
      </c>
      <c r="P23" s="741"/>
      <c r="Q23" s="741"/>
      <c r="R23" s="25" t="s">
        <v>1</v>
      </c>
      <c r="S23" s="113"/>
      <c r="T23" s="21"/>
      <c r="U23" s="113"/>
      <c r="V23" s="113"/>
      <c r="W23" s="156"/>
      <c r="X23" s="25" t="s">
        <v>18</v>
      </c>
      <c r="Y23" s="114" t="str">
        <f t="shared" si="1"/>
        <v/>
      </c>
      <c r="Z23" s="81" t="s">
        <v>1</v>
      </c>
    </row>
    <row r="24" spans="2:26" s="19" customFormat="1" x14ac:dyDescent="0.2">
      <c r="B24" s="20"/>
      <c r="C24" s="21"/>
      <c r="D24" s="113"/>
      <c r="E24" s="101"/>
      <c r="F24" s="101"/>
      <c r="G24" s="100"/>
      <c r="H24" s="100"/>
      <c r="I24" s="21"/>
      <c r="J24" s="21"/>
      <c r="K24" s="112"/>
      <c r="L24" s="112"/>
      <c r="M24" s="113"/>
      <c r="N24" s="100"/>
      <c r="O24" s="108"/>
      <c r="P24" s="108"/>
      <c r="Q24" s="108"/>
      <c r="R24" s="25"/>
      <c r="S24" s="113"/>
      <c r="T24" s="21"/>
      <c r="U24" s="113"/>
      <c r="V24" s="113"/>
      <c r="W24" s="25"/>
      <c r="X24" s="25"/>
      <c r="Y24" s="114"/>
      <c r="Z24" s="81"/>
    </row>
    <row r="25" spans="2:26" s="19" customFormat="1" x14ac:dyDescent="0.2">
      <c r="B25" s="20"/>
      <c r="C25" s="21"/>
      <c r="D25" s="25" t="s">
        <v>94</v>
      </c>
      <c r="E25" s="851" t="s">
        <v>120</v>
      </c>
      <c r="F25" s="852"/>
      <c r="G25" s="852"/>
      <c r="H25" s="852"/>
      <c r="I25" s="852"/>
      <c r="J25" s="852"/>
      <c r="K25" s="852"/>
      <c r="L25" s="852"/>
      <c r="M25" s="852"/>
      <c r="N25" s="852"/>
      <c r="O25" s="852"/>
      <c r="P25" s="852"/>
      <c r="Q25" s="852"/>
      <c r="R25" s="853"/>
      <c r="S25" s="113"/>
      <c r="T25" s="21"/>
      <c r="U25" s="113"/>
      <c r="V25" s="113"/>
      <c r="W25" s="25"/>
      <c r="X25" s="25"/>
      <c r="Y25" s="114"/>
      <c r="Z25" s="81"/>
    </row>
    <row r="26" spans="2:26" s="19" customFormat="1" x14ac:dyDescent="0.2">
      <c r="B26" s="20"/>
      <c r="C26" s="21"/>
      <c r="D26" s="25" t="s">
        <v>10</v>
      </c>
      <c r="E26" s="851" t="s">
        <v>120</v>
      </c>
      <c r="F26" s="852"/>
      <c r="G26" s="852"/>
      <c r="H26" s="852"/>
      <c r="I26" s="852"/>
      <c r="J26" s="852"/>
      <c r="K26" s="852"/>
      <c r="L26" s="852"/>
      <c r="M26" s="852"/>
      <c r="N26" s="852"/>
      <c r="O26" s="852"/>
      <c r="P26" s="852"/>
      <c r="Q26" s="852"/>
      <c r="R26" s="853"/>
      <c r="S26" s="113"/>
      <c r="T26" s="21"/>
      <c r="U26" s="113"/>
      <c r="V26" s="113"/>
      <c r="W26" s="25"/>
      <c r="X26" s="25"/>
      <c r="Y26" s="114"/>
      <c r="Z26" s="81"/>
    </row>
    <row r="27" spans="2:26" s="19" customFormat="1" ht="13.5" customHeight="1" x14ac:dyDescent="0.2">
      <c r="B27" s="20"/>
      <c r="C27" s="21"/>
      <c r="D27" s="113"/>
      <c r="E27" s="113"/>
      <c r="F27" s="113"/>
      <c r="G27" s="100"/>
      <c r="H27" s="100"/>
      <c r="I27" s="21"/>
      <c r="J27" s="21"/>
      <c r="K27" s="100"/>
      <c r="L27" s="100"/>
      <c r="M27" s="113"/>
      <c r="N27" s="100"/>
      <c r="O27" s="101"/>
      <c r="P27" s="101"/>
      <c r="Q27" s="101"/>
      <c r="R27" s="25"/>
      <c r="S27" s="113"/>
      <c r="T27" s="149"/>
      <c r="U27" s="891" t="s">
        <v>17</v>
      </c>
      <c r="V27" s="891"/>
      <c r="W27" s="892"/>
      <c r="X27" s="893"/>
      <c r="Y27" s="747"/>
      <c r="Z27" s="772" t="s">
        <v>1</v>
      </c>
    </row>
    <row r="28" spans="2:26" s="19" customFormat="1" x14ac:dyDescent="0.2">
      <c r="B28" s="20"/>
      <c r="C28" s="21"/>
      <c r="D28" s="113"/>
      <c r="E28" s="113"/>
      <c r="F28" s="113"/>
      <c r="G28" s="100"/>
      <c r="H28" s="100"/>
      <c r="I28" s="21"/>
      <c r="J28" s="21"/>
      <c r="K28" s="100"/>
      <c r="L28" s="100"/>
      <c r="M28" s="113"/>
      <c r="N28" s="100"/>
      <c r="O28" s="101"/>
      <c r="P28" s="101"/>
      <c r="Q28" s="101"/>
      <c r="R28" s="25"/>
      <c r="S28" s="113"/>
      <c r="T28" s="21"/>
      <c r="U28" s="733" t="s">
        <v>82</v>
      </c>
      <c r="V28" s="733"/>
      <c r="W28" s="894"/>
      <c r="X28" s="895"/>
      <c r="Y28" s="749"/>
      <c r="Z28" s="772"/>
    </row>
    <row r="29" spans="2:26" s="19" customFormat="1" x14ac:dyDescent="0.2">
      <c r="B29" s="20"/>
      <c r="C29" s="21"/>
      <c r="D29" s="113"/>
      <c r="E29" s="113"/>
      <c r="F29" s="113"/>
      <c r="G29" s="100"/>
      <c r="H29" s="100"/>
      <c r="I29" s="21"/>
      <c r="J29" s="21"/>
      <c r="K29" s="100"/>
      <c r="L29" s="100"/>
      <c r="M29" s="113"/>
      <c r="N29" s="100"/>
      <c r="O29" s="101"/>
      <c r="P29" s="101"/>
      <c r="Q29" s="101"/>
      <c r="R29" s="25"/>
      <c r="S29" s="113"/>
      <c r="T29" s="21"/>
      <c r="U29" s="25"/>
      <c r="V29" s="105"/>
      <c r="W29" s="105"/>
      <c r="X29" s="106"/>
      <c r="Y29" s="106"/>
      <c r="Z29" s="109"/>
    </row>
    <row r="30" spans="2:26" s="19" customFormat="1" x14ac:dyDescent="0.2">
      <c r="B30" s="20"/>
      <c r="C30" s="71" t="s">
        <v>93</v>
      </c>
      <c r="D30" s="21"/>
      <c r="E30" s="21"/>
      <c r="F30" s="21"/>
      <c r="G30" s="21"/>
      <c r="H30" s="21"/>
      <c r="I30" s="21"/>
      <c r="J30" s="21"/>
      <c r="K30" s="21"/>
      <c r="L30" s="21"/>
      <c r="M30" s="21"/>
      <c r="N30" s="100"/>
      <c r="O30" s="25"/>
      <c r="P30" s="25"/>
      <c r="Q30" s="25"/>
      <c r="R30" s="25"/>
      <c r="S30" s="21"/>
      <c r="T30" s="71" t="s">
        <v>84</v>
      </c>
      <c r="U30" s="21"/>
      <c r="V30" s="21"/>
      <c r="W30" s="25"/>
      <c r="X30" s="25"/>
      <c r="Y30" s="21"/>
      <c r="Z30" s="81"/>
    </row>
    <row r="31" spans="2:26" s="19" customFormat="1" x14ac:dyDescent="0.2">
      <c r="B31" s="20"/>
      <c r="C31" s="398"/>
      <c r="D31" s="399" t="s">
        <v>583</v>
      </c>
      <c r="E31" s="371"/>
      <c r="F31" s="412"/>
      <c r="G31" s="850"/>
      <c r="H31" s="850"/>
      <c r="I31" s="370" t="s">
        <v>584</v>
      </c>
      <c r="J31" s="370" t="s">
        <v>595</v>
      </c>
      <c r="K31" s="844"/>
      <c r="L31" s="844"/>
      <c r="M31" s="399" t="s">
        <v>585</v>
      </c>
      <c r="N31" s="374" t="s">
        <v>589</v>
      </c>
      <c r="O31" s="775" t="str">
        <f>IF(G31*K31*1000=0,"",G31*K31*1000)</f>
        <v/>
      </c>
      <c r="P31" s="775"/>
      <c r="Q31" s="775"/>
      <c r="R31" s="371" t="s">
        <v>586</v>
      </c>
      <c r="S31" s="399"/>
      <c r="T31" s="398"/>
      <c r="U31" s="843" t="s">
        <v>587</v>
      </c>
      <c r="V31" s="812"/>
      <c r="W31" s="401"/>
      <c r="X31" s="371" t="s">
        <v>588</v>
      </c>
      <c r="Y31" s="402" t="str">
        <f>IF(W31*37=0,"",W31*37)</f>
        <v/>
      </c>
      <c r="Z31" s="403" t="s">
        <v>586</v>
      </c>
    </row>
    <row r="32" spans="2:26" s="19" customFormat="1" x14ac:dyDescent="0.2">
      <c r="B32" s="20"/>
      <c r="C32" s="398"/>
      <c r="D32" s="399" t="s">
        <v>583</v>
      </c>
      <c r="E32" s="371"/>
      <c r="F32" s="412"/>
      <c r="G32" s="850"/>
      <c r="H32" s="850"/>
      <c r="I32" s="370" t="s">
        <v>584</v>
      </c>
      <c r="J32" s="370" t="s">
        <v>596</v>
      </c>
      <c r="K32" s="844"/>
      <c r="L32" s="844"/>
      <c r="M32" s="399" t="s">
        <v>585</v>
      </c>
      <c r="N32" s="374" t="s">
        <v>589</v>
      </c>
      <c r="O32" s="775" t="str">
        <f>IF(G32*K32*1000=0,"",G32*K32*1000)</f>
        <v/>
      </c>
      <c r="P32" s="775"/>
      <c r="Q32" s="775"/>
      <c r="R32" s="371" t="s">
        <v>586</v>
      </c>
      <c r="S32" s="399"/>
      <c r="T32" s="370"/>
      <c r="U32" s="812" t="s">
        <v>587</v>
      </c>
      <c r="V32" s="896"/>
      <c r="W32" s="401"/>
      <c r="X32" s="371" t="s">
        <v>591</v>
      </c>
      <c r="Y32" s="402" t="str">
        <f>IF(W32*37=0,"",W32*37)</f>
        <v/>
      </c>
      <c r="Z32" s="403" t="s">
        <v>586</v>
      </c>
    </row>
    <row r="33" spans="2:26" s="19" customFormat="1" x14ac:dyDescent="0.2">
      <c r="B33" s="20"/>
      <c r="C33" s="398"/>
      <c r="D33" s="399" t="s">
        <v>583</v>
      </c>
      <c r="E33" s="371"/>
      <c r="F33" s="412"/>
      <c r="G33" s="850"/>
      <c r="H33" s="850"/>
      <c r="I33" s="370" t="s">
        <v>584</v>
      </c>
      <c r="J33" s="370" t="s">
        <v>590</v>
      </c>
      <c r="K33" s="844"/>
      <c r="L33" s="844"/>
      <c r="M33" s="399" t="s">
        <v>585</v>
      </c>
      <c r="N33" s="374" t="s">
        <v>597</v>
      </c>
      <c r="O33" s="775" t="str">
        <f>IF(G33*K33*1000=0,"",G33*K33*1000)</f>
        <v/>
      </c>
      <c r="P33" s="775"/>
      <c r="Q33" s="775"/>
      <c r="R33" s="371" t="s">
        <v>586</v>
      </c>
      <c r="S33" s="399"/>
      <c r="T33" s="370"/>
      <c r="U33" s="812" t="s">
        <v>587</v>
      </c>
      <c r="V33" s="896"/>
      <c r="W33" s="401"/>
      <c r="X33" s="371" t="s">
        <v>591</v>
      </c>
      <c r="Y33" s="402" t="str">
        <f>IF(W33*37=0,"",W33*37)</f>
        <v/>
      </c>
      <c r="Z33" s="403" t="s">
        <v>586</v>
      </c>
    </row>
    <row r="34" spans="2:26" s="19" customFormat="1" x14ac:dyDescent="0.2">
      <c r="B34" s="20"/>
      <c r="C34" s="370"/>
      <c r="D34" s="399"/>
      <c r="E34" s="811"/>
      <c r="F34" s="811"/>
      <c r="G34" s="811"/>
      <c r="H34" s="811"/>
      <c r="I34" s="370"/>
      <c r="J34" s="370"/>
      <c r="K34" s="812"/>
      <c r="L34" s="812"/>
      <c r="M34" s="399"/>
      <c r="N34" s="374"/>
      <c r="O34" s="775"/>
      <c r="P34" s="775"/>
      <c r="Q34" s="775"/>
      <c r="R34" s="371"/>
      <c r="S34" s="399"/>
      <c r="T34" s="370"/>
      <c r="U34" s="399"/>
      <c r="V34" s="399"/>
      <c r="W34" s="371"/>
      <c r="X34" s="371"/>
      <c r="Y34" s="402"/>
      <c r="Z34" s="403"/>
    </row>
    <row r="35" spans="2:26" s="19" customFormat="1" x14ac:dyDescent="0.2">
      <c r="B35" s="20"/>
      <c r="C35" s="370"/>
      <c r="D35" s="371" t="s">
        <v>592</v>
      </c>
      <c r="E35" s="405"/>
      <c r="F35" s="406"/>
      <c r="G35" s="407"/>
      <c r="H35" s="407"/>
      <c r="I35" s="406"/>
      <c r="J35" s="406"/>
      <c r="K35" s="406"/>
      <c r="L35" s="406"/>
      <c r="M35" s="406"/>
      <c r="N35" s="406"/>
      <c r="O35" s="406"/>
      <c r="P35" s="406"/>
      <c r="Q35" s="406"/>
      <c r="R35" s="408"/>
      <c r="S35" s="399"/>
      <c r="T35" s="398"/>
      <c r="U35" s="871" t="s">
        <v>587</v>
      </c>
      <c r="V35" s="860"/>
      <c r="W35" s="872"/>
      <c r="X35" s="873"/>
      <c r="Y35" s="837"/>
      <c r="Z35" s="836" t="s">
        <v>586</v>
      </c>
    </row>
    <row r="36" spans="2:26" s="19" customFormat="1" x14ac:dyDescent="0.2">
      <c r="B36" s="20"/>
      <c r="C36" s="370"/>
      <c r="D36" s="371" t="s">
        <v>593</v>
      </c>
      <c r="E36" s="405"/>
      <c r="F36" s="406"/>
      <c r="G36" s="407"/>
      <c r="H36" s="407"/>
      <c r="I36" s="406"/>
      <c r="J36" s="406"/>
      <c r="K36" s="406"/>
      <c r="L36" s="406"/>
      <c r="M36" s="406"/>
      <c r="N36" s="406"/>
      <c r="O36" s="406"/>
      <c r="P36" s="406"/>
      <c r="Q36" s="406"/>
      <c r="R36" s="408"/>
      <c r="S36" s="399"/>
      <c r="T36" s="370"/>
      <c r="U36" s="811" t="s">
        <v>594</v>
      </c>
      <c r="V36" s="811"/>
      <c r="W36" s="874"/>
      <c r="X36" s="875"/>
      <c r="Y36" s="839"/>
      <c r="Z36" s="836"/>
    </row>
    <row r="37" spans="2:26" s="19" customFormat="1" x14ac:dyDescent="0.2">
      <c r="B37" s="20"/>
      <c r="C37" s="149" t="s">
        <v>11</v>
      </c>
      <c r="D37" s="113" t="s">
        <v>602</v>
      </c>
      <c r="E37" s="113"/>
      <c r="F37" s="113"/>
      <c r="G37" s="100"/>
      <c r="H37" s="100"/>
      <c r="I37" s="21"/>
      <c r="J37" s="21"/>
      <c r="K37" s="100"/>
      <c r="L37" s="100"/>
      <c r="M37" s="113"/>
      <c r="N37" s="100"/>
      <c r="O37" s="101"/>
      <c r="P37" s="101"/>
      <c r="Q37" s="101"/>
      <c r="R37" s="25"/>
      <c r="S37" s="113"/>
      <c r="T37" s="21"/>
      <c r="U37" s="113"/>
      <c r="V37" s="113"/>
      <c r="W37" s="25"/>
      <c r="X37" s="25"/>
      <c r="Y37" s="21"/>
      <c r="Z37" s="22"/>
    </row>
    <row r="38" spans="2:26" s="19" customFormat="1" x14ac:dyDescent="0.2">
      <c r="B38" s="20"/>
      <c r="C38" s="561"/>
      <c r="D38" s="851" t="s">
        <v>603</v>
      </c>
      <c r="E38" s="852"/>
      <c r="F38" s="853"/>
      <c r="G38" s="753">
        <v>1</v>
      </c>
      <c r="H38" s="754"/>
      <c r="I38" s="21" t="s">
        <v>31</v>
      </c>
      <c r="J38" s="21" t="s">
        <v>15</v>
      </c>
      <c r="K38" s="773">
        <v>129600</v>
      </c>
      <c r="L38" s="870"/>
      <c r="M38" s="774"/>
      <c r="N38" s="25" t="s">
        <v>32</v>
      </c>
      <c r="O38" s="101" t="s">
        <v>16</v>
      </c>
      <c r="P38" s="741">
        <f>G38*K38</f>
        <v>129600</v>
      </c>
      <c r="Q38" s="741"/>
      <c r="R38" s="741"/>
      <c r="S38" s="113" t="s">
        <v>1</v>
      </c>
      <c r="T38" s="21"/>
      <c r="U38" s="113"/>
      <c r="V38" s="113"/>
      <c r="W38" s="25"/>
      <c r="X38" s="25"/>
      <c r="Y38" s="21"/>
      <c r="Z38" s="22"/>
    </row>
    <row r="39" spans="2:26" s="19" customFormat="1" x14ac:dyDescent="0.2">
      <c r="B39" s="20"/>
      <c r="C39" s="22"/>
      <c r="D39" s="851"/>
      <c r="E39" s="852"/>
      <c r="F39" s="853"/>
      <c r="G39" s="753"/>
      <c r="H39" s="754"/>
      <c r="I39" s="21" t="s">
        <v>31</v>
      </c>
      <c r="J39" s="21" t="s">
        <v>15</v>
      </c>
      <c r="K39" s="773"/>
      <c r="L39" s="870"/>
      <c r="M39" s="774"/>
      <c r="N39" s="25" t="s">
        <v>32</v>
      </c>
      <c r="O39" s="140" t="s">
        <v>16</v>
      </c>
      <c r="P39" s="741">
        <f>G39*K39</f>
        <v>0</v>
      </c>
      <c r="Q39" s="741"/>
      <c r="R39" s="741"/>
      <c r="S39" s="147" t="s">
        <v>1</v>
      </c>
      <c r="T39" s="21"/>
      <c r="U39" s="113"/>
      <c r="V39" s="113"/>
      <c r="W39" s="25"/>
      <c r="X39" s="25"/>
      <c r="Y39" s="21"/>
      <c r="Z39" s="22"/>
    </row>
    <row r="40" spans="2:26" s="19" customFormat="1" x14ac:dyDescent="0.2">
      <c r="B40" s="20"/>
      <c r="C40" s="21"/>
      <c r="D40" s="113"/>
      <c r="E40" s="113"/>
      <c r="F40" s="113"/>
      <c r="G40" s="100"/>
      <c r="H40" s="100"/>
      <c r="I40" s="21"/>
      <c r="J40" s="21"/>
      <c r="K40" s="100"/>
      <c r="L40" s="100"/>
      <c r="M40" s="113"/>
      <c r="N40" s="100"/>
      <c r="O40" s="101"/>
      <c r="P40" s="101"/>
      <c r="Q40" s="101"/>
      <c r="R40" s="25"/>
      <c r="S40" s="113"/>
      <c r="T40" s="21"/>
      <c r="U40" s="113"/>
      <c r="V40" s="113"/>
      <c r="W40" s="25"/>
      <c r="X40" s="25"/>
      <c r="Y40" s="21"/>
      <c r="Z40" s="22"/>
    </row>
    <row r="41" spans="2:26" s="19" customFormat="1" x14ac:dyDescent="0.2">
      <c r="B41" s="20"/>
      <c r="C41" s="157"/>
      <c r="D41" s="733" t="s">
        <v>33</v>
      </c>
      <c r="E41" s="733"/>
      <c r="F41" s="733"/>
      <c r="G41" s="733"/>
      <c r="H41" s="735" t="s">
        <v>34</v>
      </c>
      <c r="I41" s="735"/>
      <c r="J41" s="735"/>
      <c r="K41" s="21"/>
      <c r="L41" s="735" t="s">
        <v>35</v>
      </c>
      <c r="M41" s="735"/>
      <c r="N41" s="735"/>
      <c r="O41" s="101"/>
      <c r="P41" s="735" t="s">
        <v>36</v>
      </c>
      <c r="Q41" s="735"/>
      <c r="R41" s="735"/>
      <c r="S41" s="735"/>
      <c r="T41" s="21"/>
      <c r="U41" s="113"/>
      <c r="V41" s="113"/>
      <c r="W41" s="25"/>
      <c r="X41" s="25"/>
      <c r="Y41" s="21"/>
      <c r="Z41" s="22"/>
    </row>
    <row r="42" spans="2:26" s="19" customFormat="1" x14ac:dyDescent="0.2">
      <c r="B42" s="20"/>
      <c r="C42" s="113"/>
      <c r="D42" s="753"/>
      <c r="E42" s="888"/>
      <c r="F42" s="888"/>
      <c r="G42" s="754"/>
      <c r="H42" s="897"/>
      <c r="I42" s="898"/>
      <c r="J42" s="21" t="s">
        <v>19</v>
      </c>
      <c r="K42" s="21" t="s">
        <v>15</v>
      </c>
      <c r="L42" s="899"/>
      <c r="M42" s="900"/>
      <c r="N42" s="101" t="s">
        <v>100</v>
      </c>
      <c r="O42" s="101" t="s">
        <v>16</v>
      </c>
      <c r="P42" s="741" t="str">
        <f>IF(H42*L42=0,"",H42*L42)</f>
        <v/>
      </c>
      <c r="Q42" s="741"/>
      <c r="R42" s="741"/>
      <c r="S42" s="113" t="s">
        <v>1</v>
      </c>
      <c r="T42" s="21"/>
      <c r="U42" s="113"/>
      <c r="V42" s="113"/>
      <c r="W42" s="25"/>
      <c r="X42" s="25"/>
      <c r="Y42" s="21"/>
      <c r="Z42" s="22"/>
    </row>
    <row r="43" spans="2:26" s="19" customFormat="1" x14ac:dyDescent="0.2">
      <c r="B43" s="20"/>
      <c r="C43" s="113"/>
      <c r="D43" s="753"/>
      <c r="E43" s="888"/>
      <c r="F43" s="888"/>
      <c r="G43" s="754"/>
      <c r="H43" s="897"/>
      <c r="I43" s="898"/>
      <c r="J43" s="21" t="s">
        <v>19</v>
      </c>
      <c r="K43" s="21" t="s">
        <v>15</v>
      </c>
      <c r="L43" s="899"/>
      <c r="M43" s="900"/>
      <c r="N43" s="101" t="s">
        <v>100</v>
      </c>
      <c r="O43" s="101" t="s">
        <v>16</v>
      </c>
      <c r="P43" s="741" t="str">
        <f>IF(H43*L43=0,"",H43*L43)</f>
        <v/>
      </c>
      <c r="Q43" s="741"/>
      <c r="R43" s="741"/>
      <c r="S43" s="113" t="s">
        <v>1</v>
      </c>
      <c r="T43" s="21"/>
      <c r="U43" s="113"/>
      <c r="V43" s="113"/>
      <c r="W43" s="25"/>
      <c r="X43" s="25"/>
      <c r="Y43" s="21"/>
      <c r="Z43" s="22"/>
    </row>
    <row r="44" spans="2:26" s="19" customFormat="1" x14ac:dyDescent="0.2">
      <c r="B44" s="20"/>
      <c r="C44" s="113"/>
      <c r="D44" s="753"/>
      <c r="E44" s="888"/>
      <c r="F44" s="888"/>
      <c r="G44" s="754"/>
      <c r="H44" s="897"/>
      <c r="I44" s="898"/>
      <c r="J44" s="21" t="s">
        <v>19</v>
      </c>
      <c r="K44" s="21" t="s">
        <v>15</v>
      </c>
      <c r="L44" s="899"/>
      <c r="M44" s="900"/>
      <c r="N44" s="101" t="s">
        <v>100</v>
      </c>
      <c r="O44" s="101" t="s">
        <v>16</v>
      </c>
      <c r="P44" s="741" t="str">
        <f>IF(H44*L44=0,"",H44*L44)</f>
        <v/>
      </c>
      <c r="Q44" s="741"/>
      <c r="R44" s="741"/>
      <c r="S44" s="113" t="s">
        <v>1</v>
      </c>
      <c r="T44" s="21"/>
      <c r="U44" s="113"/>
      <c r="V44" s="113"/>
      <c r="W44" s="25"/>
      <c r="X44" s="25"/>
      <c r="Y44" s="21"/>
      <c r="Z44" s="22"/>
    </row>
    <row r="45" spans="2:26" s="19" customFormat="1" x14ac:dyDescent="0.2">
      <c r="B45" s="20"/>
      <c r="C45" s="113"/>
      <c r="D45" s="735"/>
      <c r="E45" s="735"/>
      <c r="F45" s="735"/>
      <c r="G45" s="735"/>
      <c r="H45" s="735"/>
      <c r="I45" s="735"/>
      <c r="J45" s="21"/>
      <c r="K45" s="21"/>
      <c r="L45" s="113"/>
      <c r="M45" s="113"/>
      <c r="N45" s="101"/>
      <c r="O45" s="101"/>
      <c r="P45" s="733"/>
      <c r="Q45" s="733"/>
      <c r="R45" s="733"/>
      <c r="S45" s="113"/>
      <c r="T45" s="21"/>
      <c r="U45" s="113"/>
      <c r="V45" s="113"/>
      <c r="W45" s="25"/>
      <c r="X45" s="25"/>
      <c r="Y45" s="21"/>
      <c r="Z45" s="22"/>
    </row>
    <row r="46" spans="2:26" s="19" customFormat="1" x14ac:dyDescent="0.2">
      <c r="B46" s="20"/>
      <c r="C46" s="901"/>
      <c r="D46" s="901"/>
      <c r="E46" s="901"/>
      <c r="F46" s="901"/>
      <c r="G46" s="901"/>
      <c r="H46" s="901"/>
      <c r="I46" s="901"/>
      <c r="J46" s="901"/>
      <c r="K46" s="901"/>
      <c r="L46" s="901"/>
      <c r="M46" s="901"/>
      <c r="N46" s="901"/>
      <c r="O46" s="901"/>
      <c r="P46" s="901"/>
      <c r="Q46" s="901"/>
      <c r="R46" s="25"/>
      <c r="S46" s="902" t="s">
        <v>97</v>
      </c>
      <c r="T46" s="902"/>
      <c r="U46" s="902"/>
      <c r="V46" s="902"/>
      <c r="W46" s="902"/>
      <c r="X46" s="903">
        <f>SUM(O18:Q23)+SUM(Y18:Y23)+SUM(P42:R45)+SUM(P38:R39)+SUM(O31:Q33)+SUM(Y31:Y34)</f>
        <v>154800</v>
      </c>
      <c r="Y46" s="903"/>
      <c r="Z46" s="87" t="s">
        <v>1</v>
      </c>
    </row>
    <row r="47" spans="2:26" s="19" customFormat="1" x14ac:dyDescent="0.2">
      <c r="B47" s="20"/>
      <c r="C47" s="107"/>
      <c r="D47" s="107"/>
      <c r="E47" s="107"/>
      <c r="F47" s="107"/>
      <c r="G47" s="107"/>
      <c r="H47" s="107"/>
      <c r="I47" s="107"/>
      <c r="J47" s="107"/>
      <c r="K47" s="107"/>
      <c r="L47" s="107"/>
      <c r="M47" s="107"/>
      <c r="N47" s="107"/>
      <c r="O47" s="107"/>
      <c r="P47" s="107"/>
      <c r="Q47" s="107"/>
      <c r="R47" s="25"/>
      <c r="S47" s="809" t="s">
        <v>604</v>
      </c>
      <c r="T47" s="809"/>
      <c r="U47" s="809"/>
      <c r="V47" s="809"/>
      <c r="W47" s="809"/>
      <c r="X47" s="761">
        <f>IF(X46&gt;150000,150000,X46)</f>
        <v>150000</v>
      </c>
      <c r="Y47" s="761"/>
      <c r="Z47" s="32" t="s">
        <v>1</v>
      </c>
    </row>
    <row r="48" spans="2:26" s="19" customFormat="1" ht="12.75" customHeight="1" x14ac:dyDescent="0.2">
      <c r="B48" s="27"/>
      <c r="C48" s="28"/>
      <c r="D48" s="28"/>
      <c r="E48" s="28"/>
      <c r="F48" s="28"/>
      <c r="G48" s="28"/>
      <c r="H48" s="28"/>
      <c r="I48" s="28"/>
      <c r="J48" s="28"/>
      <c r="K48" s="28"/>
      <c r="L48" s="28"/>
      <c r="M48" s="28"/>
      <c r="N48" s="29"/>
      <c r="O48" s="37"/>
      <c r="P48" s="37"/>
      <c r="Q48" s="37"/>
      <c r="R48" s="37"/>
      <c r="S48" s="28"/>
      <c r="T48" s="28"/>
      <c r="U48" s="28"/>
      <c r="V48" s="28"/>
      <c r="W48" s="37"/>
      <c r="X48" s="37"/>
      <c r="Y48" s="28"/>
      <c r="Z48" s="30"/>
    </row>
  </sheetData>
  <mergeCells count="95">
    <mergeCell ref="S47:W47"/>
    <mergeCell ref="X47:Y47"/>
    <mergeCell ref="C46:Q46"/>
    <mergeCell ref="S46:W46"/>
    <mergeCell ref="X46:Y46"/>
    <mergeCell ref="D44:G44"/>
    <mergeCell ref="H44:I44"/>
    <mergeCell ref="L44:M44"/>
    <mergeCell ref="P44:R44"/>
    <mergeCell ref="D45:G45"/>
    <mergeCell ref="H45:I45"/>
    <mergeCell ref="P45:R45"/>
    <mergeCell ref="D42:G42"/>
    <mergeCell ref="H42:I42"/>
    <mergeCell ref="L42:M42"/>
    <mergeCell ref="P42:R42"/>
    <mergeCell ref="D43:G43"/>
    <mergeCell ref="H43:I43"/>
    <mergeCell ref="L43:M43"/>
    <mergeCell ref="P43:R43"/>
    <mergeCell ref="U33:V33"/>
    <mergeCell ref="G38:H38"/>
    <mergeCell ref="K38:M38"/>
    <mergeCell ref="G33:H33"/>
    <mergeCell ref="K33:L33"/>
    <mergeCell ref="O33:Q33"/>
    <mergeCell ref="U35:V35"/>
    <mergeCell ref="H41:J41"/>
    <mergeCell ref="L41:N41"/>
    <mergeCell ref="P39:R39"/>
    <mergeCell ref="K31:L31"/>
    <mergeCell ref="O31:Q31"/>
    <mergeCell ref="G39:H39"/>
    <mergeCell ref="K39:M39"/>
    <mergeCell ref="P38:R38"/>
    <mergeCell ref="P41:S41"/>
    <mergeCell ref="D41:G41"/>
    <mergeCell ref="D39:F39"/>
    <mergeCell ref="U31:V31"/>
    <mergeCell ref="K32:L32"/>
    <mergeCell ref="O32:Q32"/>
    <mergeCell ref="G32:H32"/>
    <mergeCell ref="G31:H31"/>
    <mergeCell ref="U32:V32"/>
    <mergeCell ref="Z27:Z28"/>
    <mergeCell ref="U28:V28"/>
    <mergeCell ref="E22:F22"/>
    <mergeCell ref="G22:H22"/>
    <mergeCell ref="K22:L22"/>
    <mergeCell ref="O22:Q22"/>
    <mergeCell ref="E23:F23"/>
    <mergeCell ref="G23:H23"/>
    <mergeCell ref="K23:L23"/>
    <mergeCell ref="O23:Q23"/>
    <mergeCell ref="E25:R25"/>
    <mergeCell ref="E26:R26"/>
    <mergeCell ref="U27:V27"/>
    <mergeCell ref="W27:X28"/>
    <mergeCell ref="Y27:Y28"/>
    <mergeCell ref="E20:F20"/>
    <mergeCell ref="G20:H20"/>
    <mergeCell ref="K20:L20"/>
    <mergeCell ref="O20:Q20"/>
    <mergeCell ref="E21:F21"/>
    <mergeCell ref="G21:H21"/>
    <mergeCell ref="K21:L21"/>
    <mergeCell ref="O21:Q21"/>
    <mergeCell ref="O19:Q19"/>
    <mergeCell ref="U19:V19"/>
    <mergeCell ref="E18:F18"/>
    <mergeCell ref="G18:H18"/>
    <mergeCell ref="K18:L18"/>
    <mergeCell ref="O18:Q18"/>
    <mergeCell ref="U18:V18"/>
    <mergeCell ref="B1:X1"/>
    <mergeCell ref="Y1:Z1"/>
    <mergeCell ref="C6:D6"/>
    <mergeCell ref="E6:H6"/>
    <mergeCell ref="C8:F8"/>
    <mergeCell ref="C9:Y14"/>
    <mergeCell ref="B4:Z4"/>
    <mergeCell ref="M6:O6"/>
    <mergeCell ref="P6:Y6"/>
    <mergeCell ref="D38:F38"/>
    <mergeCell ref="Y35:Y36"/>
    <mergeCell ref="Z35:Z36"/>
    <mergeCell ref="U36:V36"/>
    <mergeCell ref="E34:F34"/>
    <mergeCell ref="G34:H34"/>
    <mergeCell ref="K34:L34"/>
    <mergeCell ref="O34:Q34"/>
    <mergeCell ref="W35:X36"/>
    <mergeCell ref="E19:F19"/>
    <mergeCell ref="G19:H19"/>
    <mergeCell ref="K19:L19"/>
  </mergeCells>
  <phoneticPr fontId="12"/>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opLeftCell="A19" workbookViewId="0">
      <selection activeCell="X47" sqref="X47:Y47"/>
    </sheetView>
  </sheetViews>
  <sheetFormatPr defaultColWidth="9" defaultRowHeight="13.2" x14ac:dyDescent="0.2"/>
  <cols>
    <col min="1" max="1" width="1" style="1" customWidth="1"/>
    <col min="2" max="2" width="2" style="1" customWidth="1"/>
    <col min="3" max="3" width="2.77734375" style="1" customWidth="1"/>
    <col min="4" max="4" width="6.109375" style="1" customWidth="1"/>
    <col min="5" max="6" width="3.44140625" style="1" customWidth="1"/>
    <col min="7" max="8" width="2" style="1" customWidth="1"/>
    <col min="9" max="9" width="4.33203125" style="1" customWidth="1"/>
    <col min="10" max="10" width="3.44140625" style="1" bestFit="1" customWidth="1"/>
    <col min="11" max="12" width="2.6640625" style="1" customWidth="1"/>
    <col min="13" max="13" width="5.33203125" style="1" customWidth="1"/>
    <col min="14" max="14" width="4.88671875" style="322" customWidth="1"/>
    <col min="15" max="17" width="2.6640625" style="15" customWidth="1"/>
    <col min="18" max="18" width="3.109375" style="15" customWidth="1"/>
    <col min="19" max="19" width="2.44140625" style="1" customWidth="1"/>
    <col min="20" max="20" width="2.77734375" style="1" customWidth="1"/>
    <col min="21" max="21" width="5" style="1" customWidth="1"/>
    <col min="22" max="22" width="4.21875" style="1" customWidth="1"/>
    <col min="23" max="23" width="4.44140625" style="15" customWidth="1"/>
    <col min="24" max="24" width="6.33203125" style="15" customWidth="1"/>
    <col min="25" max="25" width="7.44140625" style="1" customWidth="1"/>
    <col min="26" max="26" width="3.44140625" style="1" bestFit="1" customWidth="1"/>
    <col min="27" max="16384" width="9" style="1"/>
  </cols>
  <sheetData>
    <row r="1" spans="2:26" ht="19.2" x14ac:dyDescent="0.2">
      <c r="B1" s="886" t="s">
        <v>141</v>
      </c>
      <c r="C1" s="886"/>
      <c r="D1" s="886"/>
      <c r="E1" s="886"/>
      <c r="F1" s="886"/>
      <c r="G1" s="886"/>
      <c r="H1" s="886"/>
      <c r="I1" s="886"/>
      <c r="J1" s="886"/>
      <c r="K1" s="886"/>
      <c r="L1" s="886"/>
      <c r="M1" s="886"/>
      <c r="N1" s="886"/>
      <c r="O1" s="886"/>
      <c r="P1" s="886"/>
      <c r="Q1" s="886"/>
      <c r="R1" s="886"/>
      <c r="S1" s="886"/>
      <c r="T1" s="886"/>
      <c r="U1" s="886"/>
      <c r="V1" s="886"/>
      <c r="W1" s="886"/>
      <c r="X1" s="886"/>
      <c r="Y1" s="756" t="s">
        <v>519</v>
      </c>
      <c r="Z1" s="756"/>
    </row>
    <row r="2" spans="2:26" ht="6.75" customHeight="1" x14ac:dyDescent="0.2">
      <c r="B2" s="335"/>
      <c r="C2" s="335"/>
      <c r="D2" s="335"/>
      <c r="E2" s="335"/>
      <c r="F2" s="335"/>
      <c r="G2" s="335"/>
      <c r="H2" s="335"/>
      <c r="I2" s="335"/>
      <c r="J2" s="335"/>
      <c r="K2" s="335"/>
      <c r="L2" s="335"/>
      <c r="M2" s="335"/>
      <c r="N2" s="335"/>
      <c r="O2" s="335"/>
      <c r="P2" s="335"/>
      <c r="Q2" s="335"/>
      <c r="R2" s="335"/>
      <c r="S2" s="335"/>
      <c r="T2" s="335"/>
      <c r="U2" s="335"/>
      <c r="V2" s="335"/>
      <c r="W2" s="335"/>
      <c r="X2" s="335"/>
    </row>
    <row r="3" spans="2:26" ht="14.4" x14ac:dyDescent="0.2">
      <c r="C3" s="360" t="s">
        <v>605</v>
      </c>
    </row>
    <row r="4" spans="2:26" ht="17.25" customHeight="1" x14ac:dyDescent="0.2">
      <c r="B4" s="755" t="s">
        <v>147</v>
      </c>
      <c r="C4" s="755"/>
      <c r="D4" s="755"/>
      <c r="E4" s="755"/>
      <c r="F4" s="755"/>
      <c r="G4" s="755"/>
      <c r="H4" s="755"/>
      <c r="I4" s="755"/>
      <c r="J4" s="755"/>
      <c r="K4" s="755"/>
      <c r="L4" s="755"/>
      <c r="M4" s="755"/>
      <c r="N4" s="755"/>
      <c r="O4" s="755"/>
      <c r="P4" s="755"/>
      <c r="Q4" s="755"/>
      <c r="R4" s="755"/>
      <c r="S4" s="755"/>
      <c r="T4" s="755"/>
      <c r="U4" s="755"/>
      <c r="V4" s="755"/>
      <c r="W4" s="755"/>
      <c r="X4" s="755"/>
      <c r="Y4" s="755"/>
      <c r="Z4" s="755"/>
    </row>
    <row r="5" spans="2:26" ht="12" customHeight="1" x14ac:dyDescent="0.2">
      <c r="B5" s="12"/>
      <c r="C5" s="10"/>
      <c r="D5" s="10"/>
      <c r="E5" s="10"/>
      <c r="F5" s="10"/>
      <c r="G5" s="10"/>
      <c r="H5" s="10"/>
      <c r="I5" s="10"/>
      <c r="J5" s="10"/>
      <c r="K5" s="10"/>
      <c r="L5" s="10"/>
      <c r="M5" s="10"/>
      <c r="N5" s="324"/>
      <c r="O5" s="35"/>
      <c r="P5" s="35"/>
      <c r="Q5" s="35"/>
      <c r="R5" s="35"/>
      <c r="S5" s="10"/>
      <c r="T5" s="10"/>
      <c r="U5" s="10"/>
      <c r="V5" s="10"/>
      <c r="W5" s="35"/>
      <c r="X5" s="35"/>
      <c r="Y5" s="10"/>
      <c r="Z5" s="11"/>
    </row>
    <row r="6" spans="2:26" s="19" customFormat="1" ht="24" customHeight="1" x14ac:dyDescent="0.2">
      <c r="B6" s="331"/>
      <c r="C6" s="801" t="s">
        <v>25</v>
      </c>
      <c r="D6" s="887"/>
      <c r="E6" s="753" t="s">
        <v>130</v>
      </c>
      <c r="F6" s="888"/>
      <c r="G6" s="888"/>
      <c r="H6" s="754"/>
      <c r="I6" s="21"/>
      <c r="J6" s="21"/>
      <c r="K6" s="21"/>
      <c r="L6" s="21"/>
      <c r="M6" s="866" t="s">
        <v>572</v>
      </c>
      <c r="N6" s="866"/>
      <c r="O6" s="866"/>
      <c r="P6" s="854"/>
      <c r="Q6" s="855"/>
      <c r="R6" s="855"/>
      <c r="S6" s="855"/>
      <c r="T6" s="855"/>
      <c r="U6" s="855"/>
      <c r="V6" s="855"/>
      <c r="W6" s="855"/>
      <c r="X6" s="855"/>
      <c r="Y6" s="855"/>
      <c r="Z6" s="22"/>
    </row>
    <row r="7" spans="2:26" s="19" customFormat="1" ht="14.4" x14ac:dyDescent="0.2">
      <c r="B7" s="331"/>
      <c r="C7" s="31"/>
      <c r="D7" s="328"/>
      <c r="E7" s="328"/>
      <c r="F7" s="328"/>
      <c r="G7" s="328"/>
      <c r="H7" s="328"/>
      <c r="I7" s="21"/>
      <c r="J7" s="21"/>
      <c r="K7" s="21"/>
      <c r="L7" s="21"/>
      <c r="M7" s="21"/>
      <c r="N7" s="21"/>
      <c r="O7" s="25"/>
      <c r="P7" s="25"/>
      <c r="Q7" s="25"/>
      <c r="R7" s="25"/>
      <c r="S7" s="21"/>
      <c r="T7" s="21"/>
      <c r="U7" s="21"/>
      <c r="V7" s="21"/>
      <c r="W7" s="25"/>
      <c r="X7" s="25"/>
      <c r="Y7" s="21"/>
      <c r="Z7" s="22"/>
    </row>
    <row r="8" spans="2:26" s="19" customFormat="1" ht="14.4" x14ac:dyDescent="0.2">
      <c r="B8" s="331"/>
      <c r="C8" s="889" t="s">
        <v>46</v>
      </c>
      <c r="D8" s="890"/>
      <c r="E8" s="890"/>
      <c r="F8" s="890"/>
      <c r="G8" s="98"/>
      <c r="H8" s="334"/>
      <c r="I8" s="16"/>
      <c r="J8" s="16"/>
      <c r="K8" s="16"/>
      <c r="L8" s="16"/>
      <c r="M8" s="16"/>
      <c r="N8" s="16"/>
      <c r="O8" s="39"/>
      <c r="P8" s="39"/>
      <c r="Q8" s="39"/>
      <c r="R8" s="39"/>
      <c r="S8" s="16"/>
      <c r="T8" s="16"/>
      <c r="U8" s="16"/>
      <c r="V8" s="16"/>
      <c r="W8" s="39"/>
      <c r="X8" s="39"/>
      <c r="Y8" s="18"/>
      <c r="Z8" s="22"/>
    </row>
    <row r="9" spans="2:26" s="19" customFormat="1" ht="36.75" customHeight="1" x14ac:dyDescent="0.2">
      <c r="B9" s="331"/>
      <c r="C9" s="885" t="s">
        <v>527</v>
      </c>
      <c r="D9" s="803"/>
      <c r="E9" s="803"/>
      <c r="F9" s="803"/>
      <c r="G9" s="803"/>
      <c r="H9" s="803"/>
      <c r="I9" s="803"/>
      <c r="J9" s="803"/>
      <c r="K9" s="803"/>
      <c r="L9" s="803"/>
      <c r="M9" s="803"/>
      <c r="N9" s="803"/>
      <c r="O9" s="803"/>
      <c r="P9" s="803"/>
      <c r="Q9" s="803"/>
      <c r="R9" s="803"/>
      <c r="S9" s="803"/>
      <c r="T9" s="803"/>
      <c r="U9" s="803"/>
      <c r="V9" s="803"/>
      <c r="W9" s="803"/>
      <c r="X9" s="803"/>
      <c r="Y9" s="804"/>
      <c r="Z9" s="22"/>
    </row>
    <row r="10" spans="2:26" s="19" customFormat="1" ht="36.75" customHeight="1" x14ac:dyDescent="0.2">
      <c r="B10" s="331"/>
      <c r="C10" s="802"/>
      <c r="D10" s="803"/>
      <c r="E10" s="803"/>
      <c r="F10" s="803"/>
      <c r="G10" s="803"/>
      <c r="H10" s="803"/>
      <c r="I10" s="803"/>
      <c r="J10" s="803"/>
      <c r="K10" s="803"/>
      <c r="L10" s="803"/>
      <c r="M10" s="803"/>
      <c r="N10" s="803"/>
      <c r="O10" s="803"/>
      <c r="P10" s="803"/>
      <c r="Q10" s="803"/>
      <c r="R10" s="803"/>
      <c r="S10" s="803"/>
      <c r="T10" s="803"/>
      <c r="U10" s="803"/>
      <c r="V10" s="803"/>
      <c r="W10" s="803"/>
      <c r="X10" s="803"/>
      <c r="Y10" s="804"/>
      <c r="Z10" s="22"/>
    </row>
    <row r="11" spans="2:26" s="19" customFormat="1" ht="36.75" customHeight="1" x14ac:dyDescent="0.2">
      <c r="B11" s="331"/>
      <c r="C11" s="802"/>
      <c r="D11" s="803"/>
      <c r="E11" s="803"/>
      <c r="F11" s="803"/>
      <c r="G11" s="803"/>
      <c r="H11" s="803"/>
      <c r="I11" s="803"/>
      <c r="J11" s="803"/>
      <c r="K11" s="803"/>
      <c r="L11" s="803"/>
      <c r="M11" s="803"/>
      <c r="N11" s="803"/>
      <c r="O11" s="803"/>
      <c r="P11" s="803"/>
      <c r="Q11" s="803"/>
      <c r="R11" s="803"/>
      <c r="S11" s="803"/>
      <c r="T11" s="803"/>
      <c r="U11" s="803"/>
      <c r="V11" s="803"/>
      <c r="W11" s="803"/>
      <c r="X11" s="803"/>
      <c r="Y11" s="804"/>
      <c r="Z11" s="22"/>
    </row>
    <row r="12" spans="2:26" s="19" customFormat="1" ht="36.75" customHeight="1" x14ac:dyDescent="0.2">
      <c r="B12" s="331"/>
      <c r="C12" s="802"/>
      <c r="D12" s="803"/>
      <c r="E12" s="803"/>
      <c r="F12" s="803"/>
      <c r="G12" s="803"/>
      <c r="H12" s="803"/>
      <c r="I12" s="803"/>
      <c r="J12" s="803"/>
      <c r="K12" s="803"/>
      <c r="L12" s="803"/>
      <c r="M12" s="803"/>
      <c r="N12" s="803"/>
      <c r="O12" s="803"/>
      <c r="P12" s="803"/>
      <c r="Q12" s="803"/>
      <c r="R12" s="803"/>
      <c r="S12" s="803"/>
      <c r="T12" s="803"/>
      <c r="U12" s="803"/>
      <c r="V12" s="803"/>
      <c r="W12" s="803"/>
      <c r="X12" s="803"/>
      <c r="Y12" s="804"/>
      <c r="Z12" s="22"/>
    </row>
    <row r="13" spans="2:26" s="19" customFormat="1" ht="36.75" customHeight="1" x14ac:dyDescent="0.2">
      <c r="B13" s="331"/>
      <c r="C13" s="802"/>
      <c r="D13" s="803"/>
      <c r="E13" s="803"/>
      <c r="F13" s="803"/>
      <c r="G13" s="803"/>
      <c r="H13" s="803"/>
      <c r="I13" s="803"/>
      <c r="J13" s="803"/>
      <c r="K13" s="803"/>
      <c r="L13" s="803"/>
      <c r="M13" s="803"/>
      <c r="N13" s="803"/>
      <c r="O13" s="803"/>
      <c r="P13" s="803"/>
      <c r="Q13" s="803"/>
      <c r="R13" s="803"/>
      <c r="S13" s="803"/>
      <c r="T13" s="803"/>
      <c r="U13" s="803"/>
      <c r="V13" s="803"/>
      <c r="W13" s="803"/>
      <c r="X13" s="803"/>
      <c r="Y13" s="804"/>
      <c r="Z13" s="22"/>
    </row>
    <row r="14" spans="2:26" s="19" customFormat="1" ht="36.75" customHeight="1" x14ac:dyDescent="0.2">
      <c r="B14" s="331"/>
      <c r="C14" s="805"/>
      <c r="D14" s="806"/>
      <c r="E14" s="806"/>
      <c r="F14" s="806"/>
      <c r="G14" s="806"/>
      <c r="H14" s="806"/>
      <c r="I14" s="806"/>
      <c r="J14" s="806"/>
      <c r="K14" s="806"/>
      <c r="L14" s="806"/>
      <c r="M14" s="806"/>
      <c r="N14" s="806"/>
      <c r="O14" s="806"/>
      <c r="P14" s="806"/>
      <c r="Q14" s="806"/>
      <c r="R14" s="806"/>
      <c r="S14" s="806"/>
      <c r="T14" s="806"/>
      <c r="U14" s="806"/>
      <c r="V14" s="806"/>
      <c r="W14" s="806"/>
      <c r="X14" s="806"/>
      <c r="Y14" s="807"/>
      <c r="Z14" s="22"/>
    </row>
    <row r="15" spans="2:26" s="19" customFormat="1" ht="11.25" customHeight="1" x14ac:dyDescent="0.2">
      <c r="B15" s="331"/>
      <c r="C15" s="139"/>
      <c r="D15" s="139"/>
      <c r="E15" s="139"/>
      <c r="F15" s="139"/>
      <c r="G15" s="139"/>
      <c r="H15" s="139"/>
      <c r="I15" s="139"/>
      <c r="J15" s="139"/>
      <c r="K15" s="139"/>
      <c r="L15" s="139"/>
      <c r="M15" s="139"/>
      <c r="N15" s="139"/>
      <c r="O15" s="139"/>
      <c r="P15" s="139"/>
      <c r="Q15" s="139"/>
      <c r="R15" s="139"/>
      <c r="S15" s="139"/>
      <c r="T15" s="320"/>
      <c r="U15" s="317" t="s">
        <v>494</v>
      </c>
      <c r="V15" s="35"/>
      <c r="W15" s="35"/>
      <c r="X15" s="35"/>
      <c r="Y15" s="10"/>
      <c r="Z15" s="22"/>
    </row>
    <row r="16" spans="2:26" s="19" customFormat="1" ht="24" customHeight="1" x14ac:dyDescent="0.2">
      <c r="B16" s="331"/>
      <c r="C16" s="139" t="s">
        <v>45</v>
      </c>
      <c r="D16" s="139"/>
      <c r="E16" s="139"/>
      <c r="F16" s="139"/>
      <c r="G16" s="139"/>
      <c r="H16" s="139"/>
      <c r="I16" s="139"/>
      <c r="J16" s="139"/>
      <c r="K16" s="139"/>
      <c r="L16" s="139"/>
      <c r="M16" s="139"/>
      <c r="N16" s="139"/>
      <c r="O16" s="139"/>
      <c r="P16" s="139"/>
      <c r="Q16" s="139"/>
      <c r="R16" s="139"/>
      <c r="S16" s="139"/>
      <c r="T16" s="25" t="s">
        <v>492</v>
      </c>
      <c r="U16" s="315" t="s">
        <v>520</v>
      </c>
      <c r="V16" s="321"/>
      <c r="W16" s="327" t="s">
        <v>493</v>
      </c>
      <c r="X16" s="316" t="s">
        <v>523</v>
      </c>
      <c r="Y16" s="316" t="s">
        <v>524</v>
      </c>
      <c r="Z16" s="22"/>
    </row>
    <row r="17" spans="2:26" s="19" customFormat="1" x14ac:dyDescent="0.2">
      <c r="B17" s="20"/>
      <c r="C17" s="71" t="s">
        <v>85</v>
      </c>
      <c r="D17" s="21"/>
      <c r="E17" s="21"/>
      <c r="F17" s="21"/>
      <c r="G17" s="21"/>
      <c r="H17" s="21"/>
      <c r="I17" s="21"/>
      <c r="J17" s="21"/>
      <c r="K17" s="21"/>
      <c r="L17" s="21"/>
      <c r="M17" s="21"/>
      <c r="N17" s="328"/>
      <c r="O17" s="25"/>
      <c r="P17" s="25"/>
      <c r="Q17" s="25"/>
      <c r="R17" s="25"/>
      <c r="S17" s="21"/>
      <c r="T17" s="71" t="s">
        <v>84</v>
      </c>
      <c r="U17" s="21"/>
      <c r="V17" s="21"/>
      <c r="W17" s="25"/>
      <c r="X17" s="25"/>
      <c r="Y17" s="21"/>
      <c r="Z17" s="22"/>
    </row>
    <row r="18" spans="2:26" s="19" customFormat="1" x14ac:dyDescent="0.2">
      <c r="B18" s="20"/>
      <c r="C18" s="149" t="s">
        <v>11</v>
      </c>
      <c r="D18" s="159" t="s">
        <v>12</v>
      </c>
      <c r="E18" s="733" t="s">
        <v>40</v>
      </c>
      <c r="F18" s="733"/>
      <c r="G18" s="753">
        <v>1</v>
      </c>
      <c r="H18" s="754"/>
      <c r="I18" s="21" t="s">
        <v>14</v>
      </c>
      <c r="J18" s="21" t="s">
        <v>15</v>
      </c>
      <c r="K18" s="751">
        <v>2</v>
      </c>
      <c r="L18" s="752"/>
      <c r="M18" s="159" t="s">
        <v>5</v>
      </c>
      <c r="N18" s="328" t="s">
        <v>16</v>
      </c>
      <c r="O18" s="741">
        <f t="shared" ref="O18:O23" si="0">IF(G18*K18*2800=0,"",G18*K18*2800)</f>
        <v>5600</v>
      </c>
      <c r="P18" s="741"/>
      <c r="Q18" s="741"/>
      <c r="R18" s="25" t="s">
        <v>1</v>
      </c>
      <c r="S18" s="159"/>
      <c r="T18" s="149"/>
      <c r="U18" s="750" t="s">
        <v>17</v>
      </c>
      <c r="V18" s="735"/>
      <c r="W18" s="156">
        <v>50</v>
      </c>
      <c r="X18" s="25" t="s">
        <v>18</v>
      </c>
      <c r="Y18" s="326">
        <f t="shared" ref="Y18:Y23" si="1">IF(W18*37=0,"",W18*37)</f>
        <v>1850</v>
      </c>
      <c r="Z18" s="330" t="s">
        <v>1</v>
      </c>
    </row>
    <row r="19" spans="2:26" s="19" customFormat="1" x14ac:dyDescent="0.2">
      <c r="B19" s="20"/>
      <c r="C19" s="21"/>
      <c r="D19" s="159"/>
      <c r="E19" s="733" t="s">
        <v>40</v>
      </c>
      <c r="F19" s="733"/>
      <c r="G19" s="753"/>
      <c r="H19" s="754"/>
      <c r="I19" s="21" t="s">
        <v>14</v>
      </c>
      <c r="J19" s="21" t="s">
        <v>15</v>
      </c>
      <c r="K19" s="751"/>
      <c r="L19" s="752"/>
      <c r="M19" s="159" t="s">
        <v>5</v>
      </c>
      <c r="N19" s="328" t="s">
        <v>16</v>
      </c>
      <c r="O19" s="741" t="str">
        <f t="shared" si="0"/>
        <v/>
      </c>
      <c r="P19" s="741"/>
      <c r="Q19" s="741"/>
      <c r="R19" s="25" t="s">
        <v>1</v>
      </c>
      <c r="S19" s="159"/>
      <c r="T19" s="21"/>
      <c r="U19" s="733" t="s">
        <v>83</v>
      </c>
      <c r="V19" s="733"/>
      <c r="W19" s="156"/>
      <c r="X19" s="25" t="s">
        <v>18</v>
      </c>
      <c r="Y19" s="326" t="str">
        <f t="shared" si="1"/>
        <v/>
      </c>
      <c r="Z19" s="330" t="s">
        <v>1</v>
      </c>
    </row>
    <row r="20" spans="2:26" s="19" customFormat="1" x14ac:dyDescent="0.2">
      <c r="B20" s="20"/>
      <c r="C20" s="21"/>
      <c r="D20" s="159"/>
      <c r="E20" s="733" t="s">
        <v>40</v>
      </c>
      <c r="F20" s="733"/>
      <c r="G20" s="753"/>
      <c r="H20" s="754"/>
      <c r="I20" s="21" t="s">
        <v>14</v>
      </c>
      <c r="J20" s="21" t="s">
        <v>15</v>
      </c>
      <c r="K20" s="751"/>
      <c r="L20" s="752"/>
      <c r="M20" s="159" t="s">
        <v>5</v>
      </c>
      <c r="N20" s="328" t="s">
        <v>16</v>
      </c>
      <c r="O20" s="741" t="str">
        <f t="shared" si="0"/>
        <v/>
      </c>
      <c r="P20" s="741"/>
      <c r="Q20" s="741"/>
      <c r="R20" s="25" t="s">
        <v>1</v>
      </c>
      <c r="S20" s="159"/>
      <c r="T20" s="21"/>
      <c r="U20" s="327"/>
      <c r="V20" s="327"/>
      <c r="W20" s="156"/>
      <c r="X20" s="25" t="s">
        <v>18</v>
      </c>
      <c r="Y20" s="326" t="str">
        <f t="shared" si="1"/>
        <v/>
      </c>
      <c r="Z20" s="330" t="s">
        <v>1</v>
      </c>
    </row>
    <row r="21" spans="2:26" s="19" customFormat="1" x14ac:dyDescent="0.2">
      <c r="B21" s="20"/>
      <c r="C21" s="21"/>
      <c r="D21" s="159"/>
      <c r="E21" s="733" t="s">
        <v>41</v>
      </c>
      <c r="F21" s="733"/>
      <c r="G21" s="753">
        <v>1</v>
      </c>
      <c r="H21" s="754"/>
      <c r="I21" s="21" t="s">
        <v>14</v>
      </c>
      <c r="J21" s="21" t="s">
        <v>15</v>
      </c>
      <c r="K21" s="751">
        <v>4</v>
      </c>
      <c r="L21" s="752"/>
      <c r="M21" s="159" t="s">
        <v>5</v>
      </c>
      <c r="N21" s="328" t="s">
        <v>16</v>
      </c>
      <c r="O21" s="741">
        <f t="shared" si="0"/>
        <v>11200</v>
      </c>
      <c r="P21" s="741"/>
      <c r="Q21" s="741"/>
      <c r="R21" s="25" t="s">
        <v>1</v>
      </c>
      <c r="S21" s="159"/>
      <c r="T21" s="21"/>
      <c r="U21" s="327"/>
      <c r="V21" s="327"/>
      <c r="W21" s="156">
        <v>50</v>
      </c>
      <c r="X21" s="25" t="s">
        <v>18</v>
      </c>
      <c r="Y21" s="326">
        <f t="shared" si="1"/>
        <v>1850</v>
      </c>
      <c r="Z21" s="330" t="s">
        <v>1</v>
      </c>
    </row>
    <row r="22" spans="2:26" s="19" customFormat="1" x14ac:dyDescent="0.2">
      <c r="B22" s="20"/>
      <c r="C22" s="21"/>
      <c r="D22" s="159"/>
      <c r="E22" s="733" t="s">
        <v>41</v>
      </c>
      <c r="F22" s="733"/>
      <c r="G22" s="753">
        <v>1</v>
      </c>
      <c r="H22" s="754"/>
      <c r="I22" s="21" t="s">
        <v>14</v>
      </c>
      <c r="J22" s="21" t="s">
        <v>15</v>
      </c>
      <c r="K22" s="751">
        <v>4</v>
      </c>
      <c r="L22" s="752"/>
      <c r="M22" s="159" t="s">
        <v>5</v>
      </c>
      <c r="N22" s="328" t="s">
        <v>16</v>
      </c>
      <c r="O22" s="741">
        <f t="shared" si="0"/>
        <v>11200</v>
      </c>
      <c r="P22" s="741"/>
      <c r="Q22" s="741"/>
      <c r="R22" s="25" t="s">
        <v>1</v>
      </c>
      <c r="S22" s="159"/>
      <c r="T22" s="21"/>
      <c r="U22" s="159"/>
      <c r="V22" s="159"/>
      <c r="W22" s="156">
        <v>100</v>
      </c>
      <c r="X22" s="25" t="s">
        <v>18</v>
      </c>
      <c r="Y22" s="326">
        <f t="shared" si="1"/>
        <v>3700</v>
      </c>
      <c r="Z22" s="330" t="s">
        <v>1</v>
      </c>
    </row>
    <row r="23" spans="2:26" s="19" customFormat="1" x14ac:dyDescent="0.2">
      <c r="B23" s="20"/>
      <c r="C23" s="21"/>
      <c r="D23" s="159"/>
      <c r="E23" s="733" t="s">
        <v>41</v>
      </c>
      <c r="F23" s="733"/>
      <c r="G23" s="753"/>
      <c r="H23" s="754"/>
      <c r="I23" s="21" t="s">
        <v>14</v>
      </c>
      <c r="J23" s="21" t="s">
        <v>15</v>
      </c>
      <c r="K23" s="751"/>
      <c r="L23" s="752"/>
      <c r="M23" s="159" t="s">
        <v>5</v>
      </c>
      <c r="N23" s="328" t="s">
        <v>16</v>
      </c>
      <c r="O23" s="741" t="str">
        <f t="shared" si="0"/>
        <v/>
      </c>
      <c r="P23" s="741"/>
      <c r="Q23" s="741"/>
      <c r="R23" s="25" t="s">
        <v>1</v>
      </c>
      <c r="S23" s="159"/>
      <c r="T23" s="21"/>
      <c r="U23" s="159"/>
      <c r="V23" s="159"/>
      <c r="W23" s="156"/>
      <c r="X23" s="25" t="s">
        <v>18</v>
      </c>
      <c r="Y23" s="326" t="str">
        <f t="shared" si="1"/>
        <v/>
      </c>
      <c r="Z23" s="330" t="s">
        <v>1</v>
      </c>
    </row>
    <row r="24" spans="2:26" s="19" customFormat="1" x14ac:dyDescent="0.2">
      <c r="B24" s="20"/>
      <c r="C24" s="21"/>
      <c r="D24" s="159"/>
      <c r="E24" s="327"/>
      <c r="F24" s="327"/>
      <c r="G24" s="328"/>
      <c r="H24" s="328"/>
      <c r="I24" s="21"/>
      <c r="J24" s="21"/>
      <c r="K24" s="333"/>
      <c r="L24" s="333"/>
      <c r="M24" s="159"/>
      <c r="N24" s="328"/>
      <c r="O24" s="325"/>
      <c r="P24" s="325"/>
      <c r="Q24" s="325"/>
      <c r="R24" s="25"/>
      <c r="S24" s="159"/>
      <c r="T24" s="21"/>
      <c r="U24" s="159"/>
      <c r="V24" s="159"/>
      <c r="W24" s="25"/>
      <c r="X24" s="25"/>
      <c r="Y24" s="326"/>
      <c r="Z24" s="330"/>
    </row>
    <row r="25" spans="2:26" s="19" customFormat="1" x14ac:dyDescent="0.2">
      <c r="B25" s="20"/>
      <c r="C25" s="21"/>
      <c r="D25" s="25" t="s">
        <v>94</v>
      </c>
      <c r="E25" s="851" t="s">
        <v>521</v>
      </c>
      <c r="F25" s="852"/>
      <c r="G25" s="852"/>
      <c r="H25" s="852"/>
      <c r="I25" s="852"/>
      <c r="J25" s="852"/>
      <c r="K25" s="852"/>
      <c r="L25" s="852"/>
      <c r="M25" s="852"/>
      <c r="N25" s="852"/>
      <c r="O25" s="852"/>
      <c r="P25" s="852"/>
      <c r="Q25" s="852"/>
      <c r="R25" s="853"/>
      <c r="S25" s="159"/>
      <c r="T25" s="21"/>
      <c r="U25" s="159"/>
      <c r="V25" s="159"/>
      <c r="W25" s="25"/>
      <c r="X25" s="25"/>
      <c r="Y25" s="326"/>
      <c r="Z25" s="330"/>
    </row>
    <row r="26" spans="2:26" s="19" customFormat="1" x14ac:dyDescent="0.2">
      <c r="B26" s="20"/>
      <c r="C26" s="21"/>
      <c r="D26" s="25" t="s">
        <v>10</v>
      </c>
      <c r="E26" s="851" t="s">
        <v>522</v>
      </c>
      <c r="F26" s="852"/>
      <c r="G26" s="852"/>
      <c r="H26" s="852"/>
      <c r="I26" s="852"/>
      <c r="J26" s="852"/>
      <c r="K26" s="852"/>
      <c r="L26" s="852"/>
      <c r="M26" s="852"/>
      <c r="N26" s="852"/>
      <c r="O26" s="852"/>
      <c r="P26" s="852"/>
      <c r="Q26" s="852"/>
      <c r="R26" s="853"/>
      <c r="S26" s="159"/>
      <c r="T26" s="21"/>
      <c r="U26" s="159"/>
      <c r="V26" s="159"/>
      <c r="W26" s="25"/>
      <c r="X26" s="25"/>
      <c r="Y26" s="326"/>
      <c r="Z26" s="330"/>
    </row>
    <row r="27" spans="2:26" s="19" customFormat="1" ht="13.5" customHeight="1" x14ac:dyDescent="0.2">
      <c r="B27" s="20"/>
      <c r="C27" s="21"/>
      <c r="D27" s="159"/>
      <c r="E27" s="159"/>
      <c r="F27" s="159"/>
      <c r="G27" s="328"/>
      <c r="H27" s="328"/>
      <c r="I27" s="21"/>
      <c r="J27" s="21"/>
      <c r="K27" s="328"/>
      <c r="L27" s="328"/>
      <c r="M27" s="159"/>
      <c r="N27" s="328"/>
      <c r="O27" s="327"/>
      <c r="P27" s="327"/>
      <c r="Q27" s="327"/>
      <c r="R27" s="25"/>
      <c r="S27" s="159"/>
      <c r="T27" s="149"/>
      <c r="U27" s="891" t="s">
        <v>17</v>
      </c>
      <c r="V27" s="891"/>
      <c r="W27" s="892"/>
      <c r="X27" s="893"/>
      <c r="Y27" s="747"/>
      <c r="Z27" s="772" t="s">
        <v>1</v>
      </c>
    </row>
    <row r="28" spans="2:26" s="19" customFormat="1" x14ac:dyDescent="0.2">
      <c r="B28" s="20"/>
      <c r="C28" s="21"/>
      <c r="D28" s="159"/>
      <c r="E28" s="159"/>
      <c r="F28" s="159"/>
      <c r="G28" s="328"/>
      <c r="H28" s="328"/>
      <c r="I28" s="21"/>
      <c r="J28" s="21"/>
      <c r="K28" s="328"/>
      <c r="L28" s="328"/>
      <c r="M28" s="159"/>
      <c r="N28" s="328"/>
      <c r="O28" s="327"/>
      <c r="P28" s="327"/>
      <c r="Q28" s="327"/>
      <c r="R28" s="25"/>
      <c r="S28" s="159"/>
      <c r="T28" s="21"/>
      <c r="U28" s="733" t="s">
        <v>82</v>
      </c>
      <c r="V28" s="733"/>
      <c r="W28" s="894"/>
      <c r="X28" s="895"/>
      <c r="Y28" s="749"/>
      <c r="Z28" s="772"/>
    </row>
    <row r="29" spans="2:26" s="19" customFormat="1" x14ac:dyDescent="0.2">
      <c r="B29" s="20"/>
      <c r="C29" s="21"/>
      <c r="D29" s="159"/>
      <c r="E29" s="159"/>
      <c r="F29" s="159"/>
      <c r="G29" s="328"/>
      <c r="H29" s="328"/>
      <c r="I29" s="21"/>
      <c r="J29" s="21"/>
      <c r="K29" s="328"/>
      <c r="L29" s="328"/>
      <c r="M29" s="159"/>
      <c r="N29" s="328"/>
      <c r="O29" s="327"/>
      <c r="P29" s="327"/>
      <c r="Q29" s="327"/>
      <c r="R29" s="25"/>
      <c r="S29" s="159"/>
      <c r="T29" s="21"/>
      <c r="U29" s="25"/>
      <c r="V29" s="148"/>
      <c r="W29" s="148"/>
      <c r="X29" s="143"/>
      <c r="Y29" s="143"/>
      <c r="Z29" s="332"/>
    </row>
    <row r="30" spans="2:26" s="19" customFormat="1" x14ac:dyDescent="0.2">
      <c r="B30" s="20"/>
      <c r="C30" s="71" t="s">
        <v>93</v>
      </c>
      <c r="D30" s="21"/>
      <c r="E30" s="21"/>
      <c r="F30" s="21"/>
      <c r="G30" s="21"/>
      <c r="H30" s="21"/>
      <c r="I30" s="21"/>
      <c r="J30" s="21"/>
      <c r="K30" s="21"/>
      <c r="L30" s="21"/>
      <c r="M30" s="21"/>
      <c r="N30" s="328"/>
      <c r="O30" s="25"/>
      <c r="P30" s="25"/>
      <c r="Q30" s="25"/>
      <c r="R30" s="25"/>
      <c r="S30" s="21"/>
      <c r="T30" s="71" t="s">
        <v>84</v>
      </c>
      <c r="U30" s="21"/>
      <c r="V30" s="21"/>
      <c r="W30" s="25"/>
      <c r="X30" s="25"/>
      <c r="Y30" s="21"/>
      <c r="Z30" s="562"/>
    </row>
    <row r="31" spans="2:26" s="19" customFormat="1" x14ac:dyDescent="0.2">
      <c r="B31" s="20"/>
      <c r="C31" s="398"/>
      <c r="D31" s="399" t="s">
        <v>583</v>
      </c>
      <c r="E31" s="371"/>
      <c r="F31" s="412"/>
      <c r="G31" s="850"/>
      <c r="H31" s="850"/>
      <c r="I31" s="370" t="s">
        <v>584</v>
      </c>
      <c r="J31" s="370" t="s">
        <v>590</v>
      </c>
      <c r="K31" s="844"/>
      <c r="L31" s="844"/>
      <c r="M31" s="399" t="s">
        <v>585</v>
      </c>
      <c r="N31" s="374" t="s">
        <v>589</v>
      </c>
      <c r="O31" s="775" t="str">
        <f>IF(G31*K31*1000=0,"",G31*K31*1000)</f>
        <v/>
      </c>
      <c r="P31" s="775"/>
      <c r="Q31" s="775"/>
      <c r="R31" s="371" t="s">
        <v>586</v>
      </c>
      <c r="S31" s="159"/>
      <c r="T31" s="398"/>
      <c r="U31" s="843" t="s">
        <v>587</v>
      </c>
      <c r="V31" s="812"/>
      <c r="W31" s="401"/>
      <c r="X31" s="371" t="s">
        <v>588</v>
      </c>
      <c r="Y31" s="402" t="str">
        <f>IF(W31*37=0,"",W31*37)</f>
        <v/>
      </c>
      <c r="Z31" s="403" t="s">
        <v>586</v>
      </c>
    </row>
    <row r="32" spans="2:26" s="19" customFormat="1" x14ac:dyDescent="0.2">
      <c r="B32" s="20"/>
      <c r="C32" s="398"/>
      <c r="D32" s="399" t="s">
        <v>583</v>
      </c>
      <c r="E32" s="371"/>
      <c r="F32" s="412"/>
      <c r="G32" s="850"/>
      <c r="H32" s="850"/>
      <c r="I32" s="370" t="s">
        <v>584</v>
      </c>
      <c r="J32" s="370" t="s">
        <v>590</v>
      </c>
      <c r="K32" s="844"/>
      <c r="L32" s="844"/>
      <c r="M32" s="399" t="s">
        <v>585</v>
      </c>
      <c r="N32" s="374" t="s">
        <v>589</v>
      </c>
      <c r="O32" s="775" t="str">
        <f>IF(G32*K32*1000=0,"",G32*K32*1000)</f>
        <v/>
      </c>
      <c r="P32" s="775"/>
      <c r="Q32" s="775"/>
      <c r="R32" s="371" t="s">
        <v>586</v>
      </c>
      <c r="S32" s="159"/>
      <c r="T32" s="370"/>
      <c r="U32" s="812" t="s">
        <v>587</v>
      </c>
      <c r="V32" s="896"/>
      <c r="W32" s="401"/>
      <c r="X32" s="371" t="s">
        <v>588</v>
      </c>
      <c r="Y32" s="402" t="str">
        <f>IF(W32*37=0,"",W32*37)</f>
        <v/>
      </c>
      <c r="Z32" s="403" t="s">
        <v>586</v>
      </c>
    </row>
    <row r="33" spans="1:26" s="19" customFormat="1" x14ac:dyDescent="0.2">
      <c r="B33" s="20"/>
      <c r="C33" s="398"/>
      <c r="D33" s="399" t="s">
        <v>583</v>
      </c>
      <c r="E33" s="371"/>
      <c r="F33" s="412"/>
      <c r="G33" s="850"/>
      <c r="H33" s="850"/>
      <c r="I33" s="370" t="s">
        <v>584</v>
      </c>
      <c r="J33" s="370" t="s">
        <v>590</v>
      </c>
      <c r="K33" s="844"/>
      <c r="L33" s="844"/>
      <c r="M33" s="399" t="s">
        <v>585</v>
      </c>
      <c r="N33" s="374" t="s">
        <v>589</v>
      </c>
      <c r="O33" s="775" t="str">
        <f>IF(G33*K33*1000=0,"",G33*K33*1000)</f>
        <v/>
      </c>
      <c r="P33" s="775"/>
      <c r="Q33" s="775"/>
      <c r="R33" s="371" t="s">
        <v>586</v>
      </c>
      <c r="S33" s="159"/>
      <c r="T33" s="370"/>
      <c r="U33" s="812" t="s">
        <v>587</v>
      </c>
      <c r="V33" s="896"/>
      <c r="W33" s="401"/>
      <c r="X33" s="371" t="s">
        <v>588</v>
      </c>
      <c r="Y33" s="402" t="str">
        <f>IF(W33*37=0,"",W33*37)</f>
        <v/>
      </c>
      <c r="Z33" s="403" t="s">
        <v>586</v>
      </c>
    </row>
    <row r="34" spans="1:26" s="19" customFormat="1" x14ac:dyDescent="0.2">
      <c r="B34" s="20"/>
      <c r="C34" s="414"/>
      <c r="D34" s="415"/>
      <c r="E34" s="552"/>
      <c r="F34" s="552"/>
      <c r="G34" s="563"/>
      <c r="H34" s="563"/>
      <c r="I34" s="414"/>
      <c r="J34" s="414"/>
      <c r="K34" s="553"/>
      <c r="L34" s="553"/>
      <c r="M34" s="415"/>
      <c r="N34" s="374"/>
      <c r="O34" s="400"/>
      <c r="P34" s="400"/>
      <c r="Q34" s="400"/>
      <c r="R34" s="371"/>
      <c r="S34" s="159"/>
      <c r="T34" s="21"/>
      <c r="U34" s="159"/>
      <c r="V34" s="159"/>
      <c r="W34" s="25"/>
      <c r="X34" s="25"/>
      <c r="Y34" s="326"/>
      <c r="Z34" s="330"/>
    </row>
    <row r="35" spans="1:26" s="19" customFormat="1" x14ac:dyDescent="0.2">
      <c r="B35" s="20"/>
      <c r="C35" s="370"/>
      <c r="D35" s="371" t="s">
        <v>592</v>
      </c>
      <c r="E35" s="405"/>
      <c r="F35" s="406"/>
      <c r="G35" s="407"/>
      <c r="H35" s="407"/>
      <c r="I35" s="406"/>
      <c r="J35" s="406"/>
      <c r="K35" s="406"/>
      <c r="L35" s="406"/>
      <c r="M35" s="406"/>
      <c r="N35" s="406"/>
      <c r="O35" s="406"/>
      <c r="P35" s="406"/>
      <c r="Q35" s="406"/>
      <c r="R35" s="408"/>
      <c r="S35" s="159"/>
      <c r="T35" s="149"/>
      <c r="U35" s="891" t="s">
        <v>17</v>
      </c>
      <c r="V35" s="891"/>
      <c r="W35" s="892"/>
      <c r="X35" s="893"/>
      <c r="Y35" s="747"/>
      <c r="Z35" s="772" t="s">
        <v>1</v>
      </c>
    </row>
    <row r="36" spans="1:26" s="19" customFormat="1" x14ac:dyDescent="0.2">
      <c r="B36" s="20"/>
      <c r="C36" s="370"/>
      <c r="D36" s="371" t="s">
        <v>593</v>
      </c>
      <c r="E36" s="405"/>
      <c r="F36" s="406"/>
      <c r="G36" s="407"/>
      <c r="H36" s="407"/>
      <c r="I36" s="406"/>
      <c r="J36" s="406"/>
      <c r="K36" s="406"/>
      <c r="L36" s="406"/>
      <c r="M36" s="406"/>
      <c r="N36" s="406"/>
      <c r="O36" s="406"/>
      <c r="P36" s="406"/>
      <c r="Q36" s="406"/>
      <c r="R36" s="408"/>
      <c r="S36" s="159"/>
      <c r="T36" s="21"/>
      <c r="U36" s="733" t="s">
        <v>82</v>
      </c>
      <c r="V36" s="733"/>
      <c r="W36" s="894"/>
      <c r="X36" s="895"/>
      <c r="Y36" s="749"/>
      <c r="Z36" s="772"/>
    </row>
    <row r="37" spans="1:26" s="19" customFormat="1" x14ac:dyDescent="0.2">
      <c r="B37" s="20"/>
      <c r="C37" s="149" t="s">
        <v>11</v>
      </c>
      <c r="D37" s="159" t="s">
        <v>602</v>
      </c>
      <c r="E37" s="159"/>
      <c r="F37" s="159"/>
      <c r="G37" s="558"/>
      <c r="H37" s="558"/>
      <c r="I37" s="21"/>
      <c r="J37" s="21"/>
      <c r="K37" s="558"/>
      <c r="L37" s="558"/>
      <c r="M37" s="159"/>
      <c r="N37" s="558"/>
      <c r="O37" s="557"/>
      <c r="P37" s="557"/>
      <c r="Q37" s="557"/>
      <c r="R37" s="25"/>
      <c r="S37" s="159"/>
      <c r="T37" s="21"/>
      <c r="U37" s="159"/>
      <c r="V37" s="159"/>
      <c r="W37" s="25"/>
      <c r="X37" s="25"/>
      <c r="Y37" s="21"/>
      <c r="Z37" s="22"/>
    </row>
    <row r="38" spans="1:26" s="19" customFormat="1" x14ac:dyDescent="0.2">
      <c r="B38" s="20"/>
      <c r="C38" s="561"/>
      <c r="D38" s="851" t="s">
        <v>603</v>
      </c>
      <c r="E38" s="852"/>
      <c r="F38" s="853"/>
      <c r="G38" s="753">
        <v>1</v>
      </c>
      <c r="H38" s="754"/>
      <c r="I38" s="21" t="s">
        <v>31</v>
      </c>
      <c r="J38" s="21" t="s">
        <v>15</v>
      </c>
      <c r="K38" s="773">
        <v>86400</v>
      </c>
      <c r="L38" s="870"/>
      <c r="M38" s="774"/>
      <c r="N38" s="25" t="s">
        <v>32</v>
      </c>
      <c r="O38" s="557" t="s">
        <v>16</v>
      </c>
      <c r="P38" s="741">
        <f>G38*K38</f>
        <v>86400</v>
      </c>
      <c r="Q38" s="741"/>
      <c r="R38" s="741"/>
      <c r="S38" s="159" t="s">
        <v>1</v>
      </c>
      <c r="T38" s="21"/>
      <c r="U38" s="159"/>
      <c r="V38" s="159"/>
      <c r="W38" s="25"/>
      <c r="X38" s="25"/>
      <c r="Y38" s="21"/>
      <c r="Z38" s="22"/>
    </row>
    <row r="39" spans="1:26" s="19" customFormat="1" x14ac:dyDescent="0.2">
      <c r="B39" s="20"/>
      <c r="C39" s="22"/>
      <c r="D39" s="851"/>
      <c r="E39" s="852"/>
      <c r="F39" s="853"/>
      <c r="G39" s="753"/>
      <c r="H39" s="754"/>
      <c r="I39" s="21" t="s">
        <v>31</v>
      </c>
      <c r="J39" s="21" t="s">
        <v>15</v>
      </c>
      <c r="K39" s="773"/>
      <c r="L39" s="870"/>
      <c r="M39" s="774"/>
      <c r="N39" s="25" t="s">
        <v>32</v>
      </c>
      <c r="O39" s="557" t="s">
        <v>16</v>
      </c>
      <c r="P39" s="741">
        <f>G39*K39</f>
        <v>0</v>
      </c>
      <c r="Q39" s="741"/>
      <c r="R39" s="741"/>
      <c r="S39" s="159" t="s">
        <v>1</v>
      </c>
      <c r="T39" s="21"/>
      <c r="U39" s="159"/>
      <c r="V39" s="159"/>
      <c r="W39" s="25"/>
      <c r="X39" s="25"/>
      <c r="Y39" s="21"/>
      <c r="Z39" s="22"/>
    </row>
    <row r="40" spans="1:26" s="19" customFormat="1" x14ac:dyDescent="0.2">
      <c r="B40" s="20"/>
      <c r="C40" s="21"/>
      <c r="D40" s="159"/>
      <c r="E40" s="159"/>
      <c r="F40" s="159"/>
      <c r="G40" s="328"/>
      <c r="H40" s="328"/>
      <c r="I40" s="21"/>
      <c r="J40" s="21"/>
      <c r="K40" s="328"/>
      <c r="L40" s="328"/>
      <c r="M40" s="159"/>
      <c r="N40" s="328"/>
      <c r="O40" s="327"/>
      <c r="P40" s="327"/>
      <c r="Q40" s="327"/>
      <c r="R40" s="25"/>
      <c r="S40" s="159"/>
      <c r="T40" s="21"/>
      <c r="U40" s="159"/>
      <c r="V40" s="159"/>
      <c r="W40" s="25"/>
      <c r="X40" s="25"/>
      <c r="Y40" s="21"/>
      <c r="Z40" s="22"/>
    </row>
    <row r="41" spans="1:26" s="19" customFormat="1" x14ac:dyDescent="0.2">
      <c r="B41" s="20"/>
      <c r="C41" s="157"/>
      <c r="D41" s="733" t="s">
        <v>33</v>
      </c>
      <c r="E41" s="733"/>
      <c r="F41" s="733"/>
      <c r="G41" s="733"/>
      <c r="H41" s="735" t="s">
        <v>34</v>
      </c>
      <c r="I41" s="735"/>
      <c r="J41" s="735"/>
      <c r="K41" s="21"/>
      <c r="L41" s="735" t="s">
        <v>35</v>
      </c>
      <c r="M41" s="735"/>
      <c r="N41" s="735"/>
      <c r="O41" s="327"/>
      <c r="P41" s="735" t="s">
        <v>36</v>
      </c>
      <c r="Q41" s="735"/>
      <c r="R41" s="735"/>
      <c r="S41" s="735"/>
      <c r="T41" s="21"/>
      <c r="U41" s="159"/>
      <c r="V41" s="159"/>
      <c r="W41" s="25"/>
      <c r="X41" s="25"/>
      <c r="Y41" s="21"/>
      <c r="Z41" s="22"/>
    </row>
    <row r="42" spans="1:26" s="19" customFormat="1" x14ac:dyDescent="0.2">
      <c r="B42" s="20"/>
      <c r="C42" s="159"/>
      <c r="D42" s="738" t="s">
        <v>525</v>
      </c>
      <c r="E42" s="904"/>
      <c r="F42" s="904"/>
      <c r="G42" s="739"/>
      <c r="H42" s="897">
        <v>30</v>
      </c>
      <c r="I42" s="898"/>
      <c r="J42" s="21" t="s">
        <v>19</v>
      </c>
      <c r="K42" s="21" t="s">
        <v>15</v>
      </c>
      <c r="L42" s="899">
        <v>600</v>
      </c>
      <c r="M42" s="900"/>
      <c r="N42" s="327" t="s">
        <v>100</v>
      </c>
      <c r="O42" s="327" t="s">
        <v>16</v>
      </c>
      <c r="P42" s="741">
        <f>IF(H42*L42=0,"",H42*L42)</f>
        <v>18000</v>
      </c>
      <c r="Q42" s="741"/>
      <c r="R42" s="741"/>
      <c r="S42" s="159" t="s">
        <v>1</v>
      </c>
      <c r="T42" s="21"/>
      <c r="U42" s="159"/>
      <c r="V42" s="159"/>
      <c r="W42" s="25"/>
      <c r="X42" s="25"/>
      <c r="Y42" s="21"/>
      <c r="Z42" s="22"/>
    </row>
    <row r="43" spans="1:26" s="19" customFormat="1" x14ac:dyDescent="0.2">
      <c r="B43" s="20"/>
      <c r="C43" s="159"/>
      <c r="D43" s="905" t="s">
        <v>526</v>
      </c>
      <c r="E43" s="740"/>
      <c r="F43" s="740"/>
      <c r="G43" s="906"/>
      <c r="H43" s="897">
        <v>30</v>
      </c>
      <c r="I43" s="898"/>
      <c r="J43" s="21" t="s">
        <v>19</v>
      </c>
      <c r="K43" s="21" t="s">
        <v>15</v>
      </c>
      <c r="L43" s="899">
        <v>150</v>
      </c>
      <c r="M43" s="900"/>
      <c r="N43" s="336" t="s">
        <v>100</v>
      </c>
      <c r="O43" s="327" t="s">
        <v>16</v>
      </c>
      <c r="P43" s="741">
        <f>IF(H43*L43=0,"",H43*L43)</f>
        <v>4500</v>
      </c>
      <c r="Q43" s="741"/>
      <c r="R43" s="741"/>
      <c r="S43" s="159" t="s">
        <v>1</v>
      </c>
      <c r="T43" s="21"/>
      <c r="U43" s="159"/>
      <c r="V43" s="159"/>
      <c r="W43" s="25"/>
      <c r="X43" s="25"/>
      <c r="Y43" s="21"/>
      <c r="Z43" s="22"/>
    </row>
    <row r="44" spans="1:26" s="19" customFormat="1" x14ac:dyDescent="0.2">
      <c r="B44" s="20"/>
      <c r="C44" s="159"/>
      <c r="D44" s="738"/>
      <c r="E44" s="904"/>
      <c r="F44" s="904"/>
      <c r="G44" s="739"/>
      <c r="H44" s="897"/>
      <c r="I44" s="898"/>
      <c r="J44" s="21" t="s">
        <v>19</v>
      </c>
      <c r="K44" s="21" t="s">
        <v>15</v>
      </c>
      <c r="L44" s="899"/>
      <c r="M44" s="900"/>
      <c r="N44" s="327" t="s">
        <v>100</v>
      </c>
      <c r="O44" s="327" t="s">
        <v>16</v>
      </c>
      <c r="P44" s="741" t="str">
        <f>IF(H44*L44=0,"",H44*L44)</f>
        <v/>
      </c>
      <c r="Q44" s="741"/>
      <c r="R44" s="741"/>
      <c r="S44" s="159" t="s">
        <v>1</v>
      </c>
      <c r="T44" s="21"/>
      <c r="U44" s="159"/>
      <c r="V44" s="159"/>
      <c r="W44" s="25"/>
      <c r="X44" s="25"/>
      <c r="Y44" s="21"/>
      <c r="Z44" s="22"/>
    </row>
    <row r="45" spans="1:26" s="19" customFormat="1" ht="11.25" customHeight="1" x14ac:dyDescent="0.2">
      <c r="B45" s="20"/>
      <c r="C45" s="159"/>
      <c r="D45" s="735"/>
      <c r="E45" s="735"/>
      <c r="F45" s="735"/>
      <c r="G45" s="735"/>
      <c r="H45" s="735"/>
      <c r="I45" s="735"/>
      <c r="J45" s="21"/>
      <c r="K45" s="21"/>
      <c r="L45" s="159"/>
      <c r="M45" s="159"/>
      <c r="N45" s="327"/>
      <c r="O45" s="327"/>
      <c r="P45" s="733"/>
      <c r="Q45" s="733"/>
      <c r="R45" s="733"/>
      <c r="S45" s="159"/>
      <c r="T45" s="21"/>
      <c r="U45" s="159"/>
      <c r="V45" s="159"/>
      <c r="W45" s="25"/>
      <c r="X45" s="25"/>
      <c r="Y45" s="21"/>
      <c r="Z45" s="22"/>
    </row>
    <row r="46" spans="1:26" s="19" customFormat="1" ht="12.75" customHeight="1" x14ac:dyDescent="0.2">
      <c r="B46" s="20"/>
      <c r="C46" s="901"/>
      <c r="D46" s="901"/>
      <c r="E46" s="901"/>
      <c r="F46" s="901"/>
      <c r="G46" s="901"/>
      <c r="H46" s="901"/>
      <c r="I46" s="901"/>
      <c r="J46" s="901"/>
      <c r="K46" s="901"/>
      <c r="L46" s="901"/>
      <c r="M46" s="901"/>
      <c r="N46" s="901"/>
      <c r="O46" s="901"/>
      <c r="P46" s="901"/>
      <c r="Q46" s="901"/>
      <c r="R46" s="25"/>
      <c r="S46" s="902" t="s">
        <v>97</v>
      </c>
      <c r="T46" s="902"/>
      <c r="U46" s="902"/>
      <c r="V46" s="902"/>
      <c r="W46" s="902"/>
      <c r="X46" s="903">
        <f>SUM(O18:Q23)+SUM(Y18:Y23)+SUM(P42:R45)+SUM(P38:R39)+SUM(O31:Q33)+SUM(Y31:Y34)</f>
        <v>144300</v>
      </c>
      <c r="Y46" s="903"/>
      <c r="Z46" s="87" t="s">
        <v>1</v>
      </c>
    </row>
    <row r="47" spans="1:26" x14ac:dyDescent="0.2">
      <c r="A47" s="566"/>
      <c r="B47" s="20"/>
      <c r="C47" s="564"/>
      <c r="D47" s="564"/>
      <c r="E47" s="564"/>
      <c r="F47" s="564"/>
      <c r="G47" s="564"/>
      <c r="H47" s="564"/>
      <c r="I47" s="564"/>
      <c r="J47" s="564"/>
      <c r="K47" s="564"/>
      <c r="L47" s="564"/>
      <c r="M47" s="564"/>
      <c r="N47" s="564"/>
      <c r="O47" s="564"/>
      <c r="P47" s="564"/>
      <c r="Q47" s="564"/>
      <c r="R47" s="25"/>
      <c r="S47" s="809" t="s">
        <v>604</v>
      </c>
      <c r="T47" s="809"/>
      <c r="U47" s="809"/>
      <c r="V47" s="809"/>
      <c r="W47" s="809"/>
      <c r="X47" s="761">
        <f>IF(X46&gt;150000,150000,X46)</f>
        <v>144300</v>
      </c>
      <c r="Y47" s="761"/>
      <c r="Z47" s="32" t="s">
        <v>1</v>
      </c>
    </row>
    <row r="48" spans="1:26" x14ac:dyDescent="0.2">
      <c r="B48" s="567"/>
      <c r="C48" s="28"/>
      <c r="D48" s="28"/>
      <c r="E48" s="28"/>
      <c r="F48" s="28"/>
      <c r="G48" s="28"/>
      <c r="H48" s="28"/>
      <c r="I48" s="28"/>
      <c r="J48" s="28"/>
      <c r="K48" s="28"/>
      <c r="L48" s="28"/>
      <c r="M48" s="28"/>
      <c r="N48" s="329"/>
      <c r="O48" s="37"/>
      <c r="P48" s="37"/>
      <c r="Q48" s="37"/>
      <c r="R48" s="37"/>
      <c r="S48" s="28"/>
      <c r="T48" s="28"/>
      <c r="U48" s="28"/>
      <c r="V48" s="28"/>
      <c r="W48" s="37"/>
      <c r="X48" s="37"/>
      <c r="Y48" s="28"/>
      <c r="Z48" s="30"/>
    </row>
  </sheetData>
  <mergeCells count="91">
    <mergeCell ref="S47:W47"/>
    <mergeCell ref="X47:Y47"/>
    <mergeCell ref="S46:W46"/>
    <mergeCell ref="X46:Y46"/>
    <mergeCell ref="C46:Q46"/>
    <mergeCell ref="D44:G44"/>
    <mergeCell ref="H44:I44"/>
    <mergeCell ref="L44:M44"/>
    <mergeCell ref="P44:R44"/>
    <mergeCell ref="D45:G45"/>
    <mergeCell ref="H45:I45"/>
    <mergeCell ref="P45:R45"/>
    <mergeCell ref="D42:G42"/>
    <mergeCell ref="H42:I42"/>
    <mergeCell ref="L42:M42"/>
    <mergeCell ref="P42:R42"/>
    <mergeCell ref="D43:G43"/>
    <mergeCell ref="H43:I43"/>
    <mergeCell ref="L43:M43"/>
    <mergeCell ref="P43:R43"/>
    <mergeCell ref="G39:H39"/>
    <mergeCell ref="K39:M39"/>
    <mergeCell ref="P39:R39"/>
    <mergeCell ref="D41:G41"/>
    <mergeCell ref="H41:J41"/>
    <mergeCell ref="L41:N41"/>
    <mergeCell ref="P41:S41"/>
    <mergeCell ref="Y35:Y36"/>
    <mergeCell ref="U33:V33"/>
    <mergeCell ref="Z35:Z36"/>
    <mergeCell ref="U36:V36"/>
    <mergeCell ref="G38:H38"/>
    <mergeCell ref="K38:M38"/>
    <mergeCell ref="P38:R38"/>
    <mergeCell ref="G33:H33"/>
    <mergeCell ref="K33:L33"/>
    <mergeCell ref="O33:Q33"/>
    <mergeCell ref="U35:V35"/>
    <mergeCell ref="W35:X36"/>
    <mergeCell ref="W27:X28"/>
    <mergeCell ref="Y27:Y28"/>
    <mergeCell ref="Z27:Z28"/>
    <mergeCell ref="U28:V28"/>
    <mergeCell ref="G32:H32"/>
    <mergeCell ref="K32:L32"/>
    <mergeCell ref="O32:Q32"/>
    <mergeCell ref="U32:V32"/>
    <mergeCell ref="U31:V31"/>
    <mergeCell ref="G31:H31"/>
    <mergeCell ref="K31:L31"/>
    <mergeCell ref="O31:Q31"/>
    <mergeCell ref="E26:R26"/>
    <mergeCell ref="U27:V27"/>
    <mergeCell ref="E22:F22"/>
    <mergeCell ref="G22:H22"/>
    <mergeCell ref="K22:L22"/>
    <mergeCell ref="O22:Q22"/>
    <mergeCell ref="E23:F23"/>
    <mergeCell ref="G23:H23"/>
    <mergeCell ref="K23:L23"/>
    <mergeCell ref="O23:Q23"/>
    <mergeCell ref="E25:R25"/>
    <mergeCell ref="E20:F20"/>
    <mergeCell ref="G20:H20"/>
    <mergeCell ref="K20:L20"/>
    <mergeCell ref="O20:Q20"/>
    <mergeCell ref="E21:F21"/>
    <mergeCell ref="G21:H21"/>
    <mergeCell ref="K21:L21"/>
    <mergeCell ref="O21:Q21"/>
    <mergeCell ref="B1:X1"/>
    <mergeCell ref="Y1:Z1"/>
    <mergeCell ref="B4:Z4"/>
    <mergeCell ref="C6:D6"/>
    <mergeCell ref="E6:H6"/>
    <mergeCell ref="C8:F8"/>
    <mergeCell ref="M6:O6"/>
    <mergeCell ref="P6:Y6"/>
    <mergeCell ref="D38:F38"/>
    <mergeCell ref="D39:F39"/>
    <mergeCell ref="C9:Y14"/>
    <mergeCell ref="E18:F18"/>
    <mergeCell ref="G18:H18"/>
    <mergeCell ref="K18:L18"/>
    <mergeCell ref="O18:Q18"/>
    <mergeCell ref="U18:V18"/>
    <mergeCell ref="E19:F19"/>
    <mergeCell ref="G19:H19"/>
    <mergeCell ref="K19:L19"/>
    <mergeCell ref="O19:Q19"/>
    <mergeCell ref="U19:V19"/>
  </mergeCells>
  <phoneticPr fontId="19"/>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9"/>
  <sheetViews>
    <sheetView showZeros="0" view="pageBreakPreview" zoomScaleNormal="100" zoomScaleSheetLayoutView="100" workbookViewId="0">
      <pane xSplit="5" ySplit="5" topLeftCell="BT6" activePane="bottomRight" state="frozenSplit"/>
      <selection pane="topRight" activeCell="D1" sqref="D1"/>
      <selection pane="bottomLeft" activeCell="A5" sqref="A5"/>
      <selection pane="bottomRight" activeCell="BX10" sqref="BX10"/>
    </sheetView>
  </sheetViews>
  <sheetFormatPr defaultColWidth="9" defaultRowHeight="13.2" x14ac:dyDescent="0.2"/>
  <cols>
    <col min="1" max="1" width="9" style="15"/>
    <col min="2" max="2" width="4.44140625" style="15" customWidth="1"/>
    <col min="3" max="4" width="9" style="15"/>
    <col min="5" max="5" width="29.33203125" style="15" bestFit="1" customWidth="1"/>
    <col min="6" max="6" width="14.44140625" style="225" customWidth="1"/>
    <col min="7" max="7" width="38.109375" style="225" customWidth="1"/>
    <col min="8" max="8" width="2.88671875" style="225" hidden="1" customWidth="1"/>
    <col min="9" max="9" width="5.88671875" style="225" hidden="1" customWidth="1"/>
    <col min="10" max="10" width="9" style="15"/>
    <col min="11" max="11" width="9" style="15" customWidth="1"/>
    <col min="12" max="12" width="9" style="15"/>
    <col min="13" max="13" width="9" style="15" customWidth="1"/>
    <col min="14" max="15" width="9" style="15"/>
    <col min="16" max="16" width="33.88671875" style="225" hidden="1" customWidth="1"/>
    <col min="17" max="19" width="11.21875" style="225" hidden="1" customWidth="1"/>
    <col min="20" max="20" width="9" style="15"/>
    <col min="21" max="21" width="9.33203125" style="15" customWidth="1"/>
    <col min="22" max="22" width="9" style="15"/>
    <col min="23" max="23" width="9.33203125" style="15" customWidth="1"/>
    <col min="24" max="24" width="9" style="15"/>
    <col min="25" max="25" width="9.33203125" style="15" customWidth="1"/>
    <col min="26" max="26" width="9" style="15"/>
    <col min="27" max="27" width="9" style="15" customWidth="1"/>
    <col min="28" max="28" width="9" style="15"/>
    <col min="29" max="29" width="9" style="15" customWidth="1"/>
    <col min="30" max="30" width="9" style="15"/>
    <col min="31" max="31" width="9" style="15" customWidth="1"/>
    <col min="32" max="32" width="9" style="15"/>
    <col min="33" max="33" width="9" style="15" customWidth="1"/>
    <col min="34" max="34" width="9" style="15"/>
    <col min="35" max="35" width="9" style="15" customWidth="1"/>
    <col min="36" max="36" width="9" style="15"/>
    <col min="37" max="37" width="9" style="15" customWidth="1"/>
    <col min="38" max="38" width="9" style="15"/>
    <col min="39" max="39" width="9" style="15" customWidth="1"/>
    <col min="40" max="40" width="9" style="15"/>
    <col min="41" max="41" width="9" style="15" customWidth="1"/>
    <col min="42" max="42" width="9" style="15"/>
    <col min="43" max="43" width="9" style="15" customWidth="1"/>
    <col min="44" max="44" width="9" style="15"/>
    <col min="45" max="45" width="9" style="15" customWidth="1"/>
    <col min="46" max="46" width="9" style="15"/>
    <col min="47" max="47" width="9" style="15" customWidth="1"/>
    <col min="48" max="48" width="9" style="15"/>
    <col min="49" max="49" width="9" style="15" customWidth="1"/>
    <col min="50" max="50" width="9" style="15"/>
    <col min="51" max="51" width="9" style="15" customWidth="1"/>
    <col min="52" max="52" width="9" style="15"/>
    <col min="53" max="53" width="9" style="15" customWidth="1"/>
    <col min="54" max="54" width="9" style="15"/>
    <col min="55" max="55" width="9" style="15" customWidth="1"/>
    <col min="56" max="56" width="9" style="15"/>
    <col min="57" max="57" width="9" style="15" customWidth="1"/>
    <col min="58" max="58" width="9" style="15"/>
    <col min="59" max="59" width="9" style="15" customWidth="1"/>
    <col min="60" max="60" width="9" style="15"/>
    <col min="61" max="61" width="9" style="15" customWidth="1"/>
    <col min="62" max="62" width="9" style="15"/>
    <col min="63" max="63" width="9" style="15" customWidth="1"/>
    <col min="64" max="64" width="9" style="15"/>
    <col min="65" max="65" width="9" style="15" customWidth="1"/>
    <col min="66" max="66" width="9" style="15"/>
    <col min="67" max="67" width="9" style="15" customWidth="1"/>
    <col min="68" max="68" width="0" style="15" hidden="1" customWidth="1"/>
    <col min="69" max="69" width="9" style="15" hidden="1" customWidth="1"/>
    <col min="70" max="70" width="0" style="15" hidden="1" customWidth="1"/>
    <col min="71" max="71" width="9" style="15" hidden="1" customWidth="1"/>
    <col min="72" max="72" width="9" style="15"/>
    <col min="73" max="73" width="9" style="15" customWidth="1"/>
    <col min="74" max="75" width="9" style="1"/>
    <col min="76" max="76" width="45" style="1" bestFit="1" customWidth="1"/>
    <col min="77" max="77" width="10.44140625" style="1" bestFit="1" customWidth="1"/>
    <col min="78" max="78" width="9.44140625" style="1" bestFit="1" customWidth="1"/>
    <col min="79" max="79" width="9" style="1"/>
    <col min="80" max="80" width="9.44140625" style="1" bestFit="1" customWidth="1"/>
    <col min="81" max="81" width="10.44140625" style="1" bestFit="1" customWidth="1"/>
    <col min="82" max="16384" width="9" style="1"/>
  </cols>
  <sheetData>
    <row r="1" spans="1:79" ht="23.4" x14ac:dyDescent="0.2">
      <c r="A1" s="271"/>
      <c r="B1" s="271"/>
      <c r="D1" s="271"/>
    </row>
    <row r="2" spans="1:79" ht="13.8" thickBot="1" x14ac:dyDescent="0.25"/>
    <row r="3" spans="1:79" x14ac:dyDescent="0.2">
      <c r="A3" s="305"/>
      <c r="B3" s="619"/>
      <c r="C3" s="635" t="s">
        <v>161</v>
      </c>
      <c r="D3" s="638" t="s">
        <v>471</v>
      </c>
      <c r="E3" s="641" t="s">
        <v>472</v>
      </c>
      <c r="F3" s="263"/>
      <c r="G3" s="263"/>
      <c r="H3" s="263"/>
      <c r="I3" s="263"/>
      <c r="J3" s="644" t="s">
        <v>186</v>
      </c>
      <c r="K3" s="644"/>
      <c r="L3" s="644"/>
      <c r="M3" s="644"/>
      <c r="N3" s="644" t="s">
        <v>189</v>
      </c>
      <c r="O3" s="644"/>
      <c r="P3" s="272"/>
      <c r="Q3" s="272"/>
      <c r="R3" s="272"/>
      <c r="S3" s="272"/>
      <c r="T3" s="293" t="s">
        <v>190</v>
      </c>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5"/>
      <c r="BW3" s="273"/>
      <c r="BX3" s="274"/>
      <c r="BY3" s="624" t="s">
        <v>335</v>
      </c>
      <c r="BZ3" s="625"/>
      <c r="CA3" s="122"/>
    </row>
    <row r="4" spans="1:79" ht="12.75" customHeight="1" x14ac:dyDescent="0.2">
      <c r="A4" s="306"/>
      <c r="B4" s="136"/>
      <c r="C4" s="636"/>
      <c r="D4" s="639"/>
      <c r="E4" s="642"/>
      <c r="F4" s="231"/>
      <c r="G4" s="231"/>
      <c r="H4" s="231"/>
      <c r="I4" s="231"/>
      <c r="J4" s="204" t="s">
        <v>187</v>
      </c>
      <c r="K4" s="226"/>
      <c r="L4" s="204" t="s">
        <v>188</v>
      </c>
      <c r="M4" s="226"/>
      <c r="N4" s="180" t="s">
        <v>187</v>
      </c>
      <c r="O4" s="182" t="s">
        <v>188</v>
      </c>
      <c r="P4" s="227"/>
      <c r="Q4" s="227"/>
      <c r="R4" s="227"/>
      <c r="S4" s="227"/>
      <c r="T4" s="622" t="s">
        <v>278</v>
      </c>
      <c r="U4" s="623"/>
      <c r="V4" s="622" t="s">
        <v>279</v>
      </c>
      <c r="W4" s="623"/>
      <c r="X4" s="622" t="s">
        <v>280</v>
      </c>
      <c r="Y4" s="623"/>
      <c r="Z4" s="622" t="s">
        <v>199</v>
      </c>
      <c r="AA4" s="623"/>
      <c r="AB4" s="622" t="s">
        <v>191</v>
      </c>
      <c r="AC4" s="623"/>
      <c r="AD4" s="622" t="s">
        <v>192</v>
      </c>
      <c r="AE4" s="623"/>
      <c r="AF4" s="622" t="s">
        <v>619</v>
      </c>
      <c r="AG4" s="623"/>
      <c r="AH4" s="622" t="s">
        <v>193</v>
      </c>
      <c r="AI4" s="623"/>
      <c r="AJ4" s="622" t="s">
        <v>194</v>
      </c>
      <c r="AK4" s="623"/>
      <c r="AL4" s="622" t="s">
        <v>195</v>
      </c>
      <c r="AM4" s="623"/>
      <c r="AN4" s="622" t="s">
        <v>196</v>
      </c>
      <c r="AO4" s="623"/>
      <c r="AP4" s="628" t="s">
        <v>515</v>
      </c>
      <c r="AQ4" s="629"/>
      <c r="AR4" s="622" t="s">
        <v>581</v>
      </c>
      <c r="AS4" s="623"/>
      <c r="AT4" s="622" t="s">
        <v>411</v>
      </c>
      <c r="AU4" s="623"/>
      <c r="AV4" s="622" t="s">
        <v>412</v>
      </c>
      <c r="AW4" s="623"/>
      <c r="AX4" s="628" t="s">
        <v>534</v>
      </c>
      <c r="AY4" s="629"/>
      <c r="AZ4" s="628" t="s">
        <v>535</v>
      </c>
      <c r="BA4" s="629"/>
      <c r="BB4" s="628" t="s">
        <v>558</v>
      </c>
      <c r="BC4" s="629"/>
      <c r="BD4" s="622" t="s">
        <v>488</v>
      </c>
      <c r="BE4" s="623"/>
      <c r="BF4" s="622" t="s">
        <v>489</v>
      </c>
      <c r="BG4" s="623"/>
      <c r="BH4" s="622" t="s">
        <v>552</v>
      </c>
      <c r="BI4" s="623"/>
      <c r="BJ4" s="622" t="s">
        <v>553</v>
      </c>
      <c r="BK4" s="623"/>
      <c r="BL4" s="622" t="s">
        <v>475</v>
      </c>
      <c r="BM4" s="623"/>
      <c r="BN4" s="622" t="s">
        <v>477</v>
      </c>
      <c r="BO4" s="623"/>
      <c r="BP4" s="622" t="s">
        <v>478</v>
      </c>
      <c r="BQ4" s="623"/>
      <c r="BR4" s="622" t="s">
        <v>479</v>
      </c>
      <c r="BS4" s="623"/>
      <c r="BT4" s="622" t="s">
        <v>197</v>
      </c>
      <c r="BU4" s="623"/>
      <c r="BV4" s="129" t="s">
        <v>184</v>
      </c>
      <c r="BW4" s="259" t="s">
        <v>537</v>
      </c>
      <c r="BX4" s="134"/>
      <c r="BY4" s="620"/>
      <c r="BZ4" s="5"/>
      <c r="CA4" s="123"/>
    </row>
    <row r="5" spans="1:79" ht="13.8" thickBot="1" x14ac:dyDescent="0.25">
      <c r="A5" s="307"/>
      <c r="B5" s="136"/>
      <c r="C5" s="637"/>
      <c r="D5" s="640"/>
      <c r="E5" s="643"/>
      <c r="F5" s="265"/>
      <c r="G5" s="265"/>
      <c r="H5" s="265"/>
      <c r="I5" s="265"/>
      <c r="J5" s="275" t="s">
        <v>281</v>
      </c>
      <c r="K5" s="275" t="s">
        <v>282</v>
      </c>
      <c r="L5" s="275" t="s">
        <v>281</v>
      </c>
      <c r="M5" s="275" t="s">
        <v>282</v>
      </c>
      <c r="N5" s="275" t="s">
        <v>282</v>
      </c>
      <c r="O5" s="275" t="s">
        <v>282</v>
      </c>
      <c r="P5" s="266"/>
      <c r="Q5" s="266"/>
      <c r="R5" s="266"/>
      <c r="S5" s="266"/>
      <c r="T5" s="275" t="s">
        <v>281</v>
      </c>
      <c r="U5" s="275" t="s">
        <v>282</v>
      </c>
      <c r="V5" s="275" t="s">
        <v>281</v>
      </c>
      <c r="W5" s="275" t="s">
        <v>282</v>
      </c>
      <c r="X5" s="275" t="s">
        <v>281</v>
      </c>
      <c r="Y5" s="275" t="s">
        <v>282</v>
      </c>
      <c r="Z5" s="275" t="s">
        <v>281</v>
      </c>
      <c r="AA5" s="275" t="s">
        <v>282</v>
      </c>
      <c r="AB5" s="275" t="s">
        <v>281</v>
      </c>
      <c r="AC5" s="275" t="s">
        <v>282</v>
      </c>
      <c r="AD5" s="275" t="s">
        <v>281</v>
      </c>
      <c r="AE5" s="275" t="s">
        <v>282</v>
      </c>
      <c r="AF5" s="275" t="s">
        <v>281</v>
      </c>
      <c r="AG5" s="275" t="s">
        <v>282</v>
      </c>
      <c r="AH5" s="275" t="s">
        <v>281</v>
      </c>
      <c r="AI5" s="275" t="s">
        <v>282</v>
      </c>
      <c r="AJ5" s="275" t="s">
        <v>281</v>
      </c>
      <c r="AK5" s="275" t="s">
        <v>282</v>
      </c>
      <c r="AL5" s="275" t="s">
        <v>281</v>
      </c>
      <c r="AM5" s="275" t="s">
        <v>282</v>
      </c>
      <c r="AN5" s="275" t="s">
        <v>281</v>
      </c>
      <c r="AO5" s="275" t="s">
        <v>282</v>
      </c>
      <c r="AP5" s="275" t="s">
        <v>281</v>
      </c>
      <c r="AQ5" s="275" t="s">
        <v>282</v>
      </c>
      <c r="AR5" s="275" t="s">
        <v>281</v>
      </c>
      <c r="AS5" s="275" t="s">
        <v>282</v>
      </c>
      <c r="AT5" s="275" t="s">
        <v>281</v>
      </c>
      <c r="AU5" s="275" t="s">
        <v>282</v>
      </c>
      <c r="AV5" s="275" t="s">
        <v>281</v>
      </c>
      <c r="AW5" s="275" t="s">
        <v>282</v>
      </c>
      <c r="AX5" s="275" t="s">
        <v>281</v>
      </c>
      <c r="AY5" s="275" t="s">
        <v>282</v>
      </c>
      <c r="AZ5" s="275" t="s">
        <v>281</v>
      </c>
      <c r="BA5" s="275" t="s">
        <v>282</v>
      </c>
      <c r="BB5" s="275" t="s">
        <v>281</v>
      </c>
      <c r="BC5" s="275" t="s">
        <v>282</v>
      </c>
      <c r="BD5" s="275" t="s">
        <v>281</v>
      </c>
      <c r="BE5" s="275" t="s">
        <v>282</v>
      </c>
      <c r="BF5" s="275" t="s">
        <v>281</v>
      </c>
      <c r="BG5" s="275" t="s">
        <v>282</v>
      </c>
      <c r="BH5" s="275" t="s">
        <v>281</v>
      </c>
      <c r="BI5" s="275" t="s">
        <v>282</v>
      </c>
      <c r="BJ5" s="275" t="s">
        <v>281</v>
      </c>
      <c r="BK5" s="275" t="s">
        <v>282</v>
      </c>
      <c r="BL5" s="275" t="s">
        <v>281</v>
      </c>
      <c r="BM5" s="275" t="s">
        <v>282</v>
      </c>
      <c r="BN5" s="275" t="s">
        <v>281</v>
      </c>
      <c r="BO5" s="275" t="s">
        <v>282</v>
      </c>
      <c r="BP5" s="275" t="s">
        <v>281</v>
      </c>
      <c r="BQ5" s="275" t="s">
        <v>282</v>
      </c>
      <c r="BR5" s="275" t="s">
        <v>281</v>
      </c>
      <c r="BS5" s="275" t="s">
        <v>282</v>
      </c>
      <c r="BT5" s="275" t="s">
        <v>281</v>
      </c>
      <c r="BU5" s="275" t="s">
        <v>282</v>
      </c>
      <c r="BV5" s="275" t="s">
        <v>457</v>
      </c>
      <c r="BW5" s="276"/>
      <c r="BX5" s="277"/>
      <c r="BY5" s="626" t="s">
        <v>282</v>
      </c>
      <c r="BZ5" s="627"/>
      <c r="CA5" s="127" t="s">
        <v>470</v>
      </c>
    </row>
    <row r="6" spans="1:79" ht="13.5" customHeight="1" x14ac:dyDescent="0.2">
      <c r="A6" s="308">
        <f>C6</f>
        <v>0</v>
      </c>
      <c r="B6" s="132">
        <v>1</v>
      </c>
      <c r="C6" s="630">
        <f>'様式１（申込書） '!E4</f>
        <v>0</v>
      </c>
      <c r="D6" s="278" t="s">
        <v>162</v>
      </c>
      <c r="E6" s="262" t="s">
        <v>163</v>
      </c>
      <c r="F6" s="263" t="str">
        <f>CONCATENATE($E6,"講師報償費")</f>
        <v>植栽講師報償費</v>
      </c>
      <c r="G6" s="263" t="str">
        <f>CONCATENATE($E6,"講師補助報償費")</f>
        <v>植栽講師補助報償費</v>
      </c>
      <c r="H6" s="263" t="str">
        <f>CONCATENATE($E6,"講師旅費")</f>
        <v>植栽講師旅費</v>
      </c>
      <c r="I6" s="263" t="str">
        <f>CONCATENATE($E6,"講師補助旅費")</f>
        <v>植栽講師補助旅費</v>
      </c>
      <c r="J6" s="588">
        <f ca="1">SUMIF('様式２（森林整備）'!$H$3:$H$204,'集計表１（チェック用）'!$F6,'様式２（森林整備）'!$I$3:$I$113)</f>
        <v>0</v>
      </c>
      <c r="K6" s="588">
        <f>SUMIF('様式２（森林整備）'!$H$3:$H$204,'集計表１（チェック用）'!$F6,'様式２（森林整備）'!$R$3:$R$204)</f>
        <v>0</v>
      </c>
      <c r="L6" s="588">
        <f ca="1">SUMIF('様式２（森林整備）'!$H$3:$H$204,'集計表１（チェック用）'!$G6,'様式２（森林整備）'!$I$3:$I$113)</f>
        <v>0</v>
      </c>
      <c r="M6" s="588">
        <f>SUMIF('様式２（森林整備）'!$H$3:$H$204,'集計表１（チェック用）'!$G6,'様式２（森林整備）'!$R$3:$R$204)</f>
        <v>0</v>
      </c>
      <c r="N6" s="588">
        <f>SUMIF('様式２（森林整備）'!$X$3:$X$204,'集計表１（チェック用）'!$H6,'様式２（森林整備）'!$AC$3:$AC$204)</f>
        <v>0</v>
      </c>
      <c r="O6" s="588">
        <f>SUMIF('様式２（森林整備）'!$X$3:$X$204,'集計表１（チェック用）'!$I6,'様式２（森林整備）'!$AC$3:$AC$204)</f>
        <v>0</v>
      </c>
      <c r="P6" s="589" t="s">
        <v>198</v>
      </c>
      <c r="Q6" s="589" t="s">
        <v>219</v>
      </c>
      <c r="R6" s="589" t="s">
        <v>221</v>
      </c>
      <c r="S6" s="589" t="s">
        <v>223</v>
      </c>
      <c r="T6" s="588">
        <f ca="1">SUMIF('様式２（森林整備）'!$H$3:$H$204,'集計表１（チェック用）'!$Q6,'様式２（森林整備）'!$J$3:$J$113)</f>
        <v>0</v>
      </c>
      <c r="U6" s="588">
        <f>SUMIF('様式２（森林整備）'!$H$3:$H$204,'集計表１（チェック用）'!$Q6,'様式２（森林整備）'!$R$3:$R$204)</f>
        <v>0</v>
      </c>
      <c r="V6" s="588">
        <f ca="1">SUMIF('様式２（森林整備）'!$H$3:$H$204,'集計表１（チェック用）'!$R6,'様式２（森林整備）'!$J$3:$J$113)</f>
        <v>0</v>
      </c>
      <c r="W6" s="588">
        <f ca="1">SUMIF('様式２（森林整備）'!$H$3:$H$204,'集計表１（チェック用）'!$R6,'様式２（森林整備）'!$R$3:$R$113)</f>
        <v>0</v>
      </c>
      <c r="X6" s="588">
        <f ca="1">SUMIF('様式２（森林整備）'!$H$3:$H$204,'集計表１（チェック用）'!$S6,'様式２（森林整備）'!$J$3:$J$113)</f>
        <v>0</v>
      </c>
      <c r="Y6" s="588">
        <f ca="1">SUMIF('様式２（森林整備）'!$H$3:$H$204,'集計表１（チェック用）'!$S6,'様式２（森林整備）'!$R$3:$R$113)</f>
        <v>0</v>
      </c>
      <c r="Z6" s="588">
        <f>SUMIF('様式２（森林整備）'!$H$7:$H$204,'集計表１（チェック用）'!$Z$4,'様式２（森林整備）'!$I$7:$I$204)</f>
        <v>0</v>
      </c>
      <c r="AA6" s="588">
        <f>SUMIF('様式２（森林整備）'!$H$7:$H$204,'集計表１（チェック用）'!$Z$4,'様式２（森林整備）'!$R$7:$R$204)</f>
        <v>0</v>
      </c>
      <c r="AB6" s="590" t="s">
        <v>286</v>
      </c>
      <c r="AC6" s="590" t="s">
        <v>286</v>
      </c>
      <c r="AD6" s="590" t="s">
        <v>286</v>
      </c>
      <c r="AE6" s="590" t="s">
        <v>286</v>
      </c>
      <c r="AF6" s="590" t="s">
        <v>286</v>
      </c>
      <c r="AG6" s="590" t="s">
        <v>286</v>
      </c>
      <c r="AH6" s="590" t="s">
        <v>286</v>
      </c>
      <c r="AI6" s="590" t="s">
        <v>286</v>
      </c>
      <c r="AJ6" s="590" t="s">
        <v>286</v>
      </c>
      <c r="AK6" s="590" t="s">
        <v>286</v>
      </c>
      <c r="AL6" s="590" t="s">
        <v>286</v>
      </c>
      <c r="AM6" s="590" t="s">
        <v>286</v>
      </c>
      <c r="AN6" s="590" t="s">
        <v>286</v>
      </c>
      <c r="AO6" s="590" t="s">
        <v>286</v>
      </c>
      <c r="AP6" s="590" t="s">
        <v>286</v>
      </c>
      <c r="AQ6" s="590" t="s">
        <v>286</v>
      </c>
      <c r="AR6" s="590" t="s">
        <v>286</v>
      </c>
      <c r="AS6" s="590" t="s">
        <v>286</v>
      </c>
      <c r="AT6" s="590" t="s">
        <v>286</v>
      </c>
      <c r="AU6" s="590" t="s">
        <v>286</v>
      </c>
      <c r="AV6" s="590" t="s">
        <v>286</v>
      </c>
      <c r="AW6" s="590" t="s">
        <v>286</v>
      </c>
      <c r="AX6" s="590" t="s">
        <v>286</v>
      </c>
      <c r="AY6" s="590" t="s">
        <v>286</v>
      </c>
      <c r="AZ6" s="590" t="s">
        <v>286</v>
      </c>
      <c r="BA6" s="590" t="s">
        <v>286</v>
      </c>
      <c r="BB6" s="590" t="s">
        <v>286</v>
      </c>
      <c r="BC6" s="590" t="s">
        <v>286</v>
      </c>
      <c r="BD6" s="590" t="s">
        <v>286</v>
      </c>
      <c r="BE6" s="590" t="s">
        <v>286</v>
      </c>
      <c r="BF6" s="590" t="s">
        <v>286</v>
      </c>
      <c r="BG6" s="590" t="s">
        <v>286</v>
      </c>
      <c r="BH6" s="590" t="s">
        <v>286</v>
      </c>
      <c r="BI6" s="590" t="s">
        <v>286</v>
      </c>
      <c r="BJ6" s="590" t="s">
        <v>286</v>
      </c>
      <c r="BK6" s="590" t="s">
        <v>286</v>
      </c>
      <c r="BL6" s="590" t="s">
        <v>286</v>
      </c>
      <c r="BM6" s="590" t="s">
        <v>286</v>
      </c>
      <c r="BN6" s="590" t="s">
        <v>286</v>
      </c>
      <c r="BO6" s="590" t="s">
        <v>286</v>
      </c>
      <c r="BP6" s="590" t="s">
        <v>286</v>
      </c>
      <c r="BQ6" s="590" t="s">
        <v>286</v>
      </c>
      <c r="BR6" s="590" t="s">
        <v>286</v>
      </c>
      <c r="BS6" s="590" t="s">
        <v>286</v>
      </c>
      <c r="BT6" s="590" t="s">
        <v>286</v>
      </c>
      <c r="BU6" s="590" t="s">
        <v>286</v>
      </c>
      <c r="BV6" s="590" t="s">
        <v>286</v>
      </c>
      <c r="BW6" s="590" t="s">
        <v>286</v>
      </c>
      <c r="BX6" s="590" t="str">
        <f t="shared" ref="BX6:BX28" si="0">CONCATENATE(E6,$BY$3)</f>
        <v>植栽事業費計</v>
      </c>
      <c r="BY6" s="591">
        <f>SUMIF('様式２（森林整備）'!$X$3:$X$204,'集計表１（チェック用）'!$BX6,'様式２（森林整備）'!$Y$3:$Y$204)</f>
        <v>0</v>
      </c>
      <c r="BZ6" s="592">
        <f ca="1">K6+M6+N6+O6+U6+W6+Y6+AA6</f>
        <v>0</v>
      </c>
      <c r="CA6" s="593" t="str">
        <f ca="1">IF(BY6=BZ6,"OK","再確認")</f>
        <v>OK</v>
      </c>
    </row>
    <row r="7" spans="1:79" x14ac:dyDescent="0.2">
      <c r="A7" s="309">
        <f>A6</f>
        <v>0</v>
      </c>
      <c r="B7" s="132">
        <v>2</v>
      </c>
      <c r="C7" s="631"/>
      <c r="D7" s="279"/>
      <c r="E7" s="129" t="s">
        <v>164</v>
      </c>
      <c r="F7" s="232" t="str">
        <f t="shared" ref="F7:F28" si="1">CONCATENATE($E7,"講師報償費")</f>
        <v>苗木の育成講師報償費</v>
      </c>
      <c r="G7" s="232" t="str">
        <f t="shared" ref="G7:G28" si="2">CONCATENATE($E7,"講師補助報償費")</f>
        <v>苗木の育成講師補助報償費</v>
      </c>
      <c r="H7" s="232" t="str">
        <f t="shared" ref="H7:H28" si="3">CONCATENATE($E7,"講師旅費")</f>
        <v>苗木の育成講師旅費</v>
      </c>
      <c r="I7" s="232" t="str">
        <f t="shared" ref="I7:I28" si="4">CONCATENATE($E7,"講師補助旅費")</f>
        <v>苗木の育成講師補助旅費</v>
      </c>
      <c r="J7" s="587">
        <f ca="1">SUMIF('様式２（森林整備）'!$H$3:$H$204,'集計表１（チェック用）'!$F7,'様式２（森林整備）'!$I$3:$I$113)</f>
        <v>0</v>
      </c>
      <c r="K7" s="587">
        <f>SUMIF('様式２（森林整備）'!$H$3:$H$204,'集計表１（チェック用）'!$F7,'様式２（森林整備）'!$R$3:$R$204)</f>
        <v>0</v>
      </c>
      <c r="L7" s="587">
        <f ca="1">SUMIF('様式２（森林整備）'!$H$3:$H$204,'集計表１（チェック用）'!$G7,'様式２（森林整備）'!$I$3:$I$113)</f>
        <v>0</v>
      </c>
      <c r="M7" s="587">
        <f>SUMIF('様式２（森林整備）'!$H$3:$H$204,'集計表１（チェック用）'!$G7,'様式２（森林整備）'!$R$3:$R$204)</f>
        <v>0</v>
      </c>
      <c r="N7" s="587">
        <f>SUMIF('様式２（森林整備）'!$X$3:$X$204,'集計表１（チェック用）'!$H7,'様式２（森林整備）'!$AC$3:$AC$204)</f>
        <v>0</v>
      </c>
      <c r="O7" s="587">
        <f>SUMIF('様式２（森林整備）'!$X$3:$X$204,'集計表１（チェック用）'!$I7,'様式２（森林整備）'!$AC$3:$AC$204)</f>
        <v>0</v>
      </c>
      <c r="P7" s="594" t="s">
        <v>200</v>
      </c>
      <c r="Q7" s="594" t="s">
        <v>225</v>
      </c>
      <c r="R7" s="594" t="s">
        <v>227</v>
      </c>
      <c r="S7" s="594" t="s">
        <v>229</v>
      </c>
      <c r="T7" s="587">
        <f ca="1">SUMIF('様式２（森林整備）'!$H$3:$H$204,'集計表１（チェック用）'!$Q7,'様式２（森林整備）'!$J$3:$J$113)</f>
        <v>0</v>
      </c>
      <c r="U7" s="587">
        <f>SUMIF('様式２（森林整備）'!$H$3:$H$204,'集計表１（チェック用）'!$Q7,'様式２（森林整備）'!$R$3:$R$204)</f>
        <v>0</v>
      </c>
      <c r="V7" s="587">
        <f ca="1">SUMIF('様式２（森林整備）'!$H$3:$H$204,'集計表１（チェック用）'!$R7,'様式２（森林整備）'!$J$3:$J$113)</f>
        <v>0</v>
      </c>
      <c r="W7" s="587">
        <f ca="1">SUMIF('様式２（森林整備）'!$H$3:$H$204,'集計表１（チェック用）'!$R7,'様式２（森林整備）'!$R$3:$R$113)</f>
        <v>0</v>
      </c>
      <c r="X7" s="587">
        <f ca="1">SUMIF('様式２（森林整備）'!$H$3:$H$204,'集計表１（チェック用）'!$S7,'様式２（森林整備）'!$J$3:$J$113)</f>
        <v>0</v>
      </c>
      <c r="Y7" s="587">
        <f ca="1">SUMIF('様式２（森林整備）'!$H$3:$H$204,'集計表１（チェック用）'!$S7,'様式２（森林整備）'!$R$3:$R$113)</f>
        <v>0</v>
      </c>
      <c r="Z7" s="595" t="s">
        <v>286</v>
      </c>
      <c r="AA7" s="595" t="s">
        <v>286</v>
      </c>
      <c r="AB7" s="587">
        <f>SUMIF('様式２（森林整備）'!$H$7:$H$204,'集計表１（チェック用）'!$AB$4,'様式２（森林整備）'!$I$7:$I$204)</f>
        <v>0</v>
      </c>
      <c r="AC7" s="587">
        <f>SUMIF('様式２（森林整備）'!$H$7:$H$204,'集計表１（チェック用）'!$AB$4,'様式２（森林整備）'!$R$7:$R$204)</f>
        <v>0</v>
      </c>
      <c r="AD7" s="595" t="s">
        <v>286</v>
      </c>
      <c r="AE7" s="595" t="s">
        <v>286</v>
      </c>
      <c r="AF7" s="595" t="s">
        <v>286</v>
      </c>
      <c r="AG7" s="595" t="s">
        <v>286</v>
      </c>
      <c r="AH7" s="595" t="s">
        <v>286</v>
      </c>
      <c r="AI7" s="595" t="s">
        <v>286</v>
      </c>
      <c r="AJ7" s="595" t="s">
        <v>286</v>
      </c>
      <c r="AK7" s="595" t="s">
        <v>286</v>
      </c>
      <c r="AL7" s="595" t="s">
        <v>286</v>
      </c>
      <c r="AM7" s="595" t="s">
        <v>286</v>
      </c>
      <c r="AN7" s="595" t="s">
        <v>286</v>
      </c>
      <c r="AO7" s="595" t="s">
        <v>286</v>
      </c>
      <c r="AP7" s="595" t="s">
        <v>286</v>
      </c>
      <c r="AQ7" s="595" t="s">
        <v>286</v>
      </c>
      <c r="AR7" s="595" t="s">
        <v>286</v>
      </c>
      <c r="AS7" s="595" t="s">
        <v>286</v>
      </c>
      <c r="AT7" s="595" t="s">
        <v>286</v>
      </c>
      <c r="AU7" s="595" t="s">
        <v>286</v>
      </c>
      <c r="AV7" s="595" t="s">
        <v>286</v>
      </c>
      <c r="AW7" s="595" t="s">
        <v>286</v>
      </c>
      <c r="AX7" s="595" t="s">
        <v>286</v>
      </c>
      <c r="AY7" s="595" t="s">
        <v>286</v>
      </c>
      <c r="AZ7" s="595" t="s">
        <v>286</v>
      </c>
      <c r="BA7" s="595" t="s">
        <v>286</v>
      </c>
      <c r="BB7" s="595" t="s">
        <v>286</v>
      </c>
      <c r="BC7" s="595" t="s">
        <v>286</v>
      </c>
      <c r="BD7" s="595" t="s">
        <v>286</v>
      </c>
      <c r="BE7" s="595" t="s">
        <v>286</v>
      </c>
      <c r="BF7" s="595" t="s">
        <v>286</v>
      </c>
      <c r="BG7" s="595" t="s">
        <v>286</v>
      </c>
      <c r="BH7" s="595" t="s">
        <v>286</v>
      </c>
      <c r="BI7" s="595" t="s">
        <v>286</v>
      </c>
      <c r="BJ7" s="595" t="s">
        <v>286</v>
      </c>
      <c r="BK7" s="595" t="s">
        <v>286</v>
      </c>
      <c r="BL7" s="595" t="s">
        <v>286</v>
      </c>
      <c r="BM7" s="595" t="s">
        <v>286</v>
      </c>
      <c r="BN7" s="595" t="s">
        <v>286</v>
      </c>
      <c r="BO7" s="595" t="s">
        <v>286</v>
      </c>
      <c r="BP7" s="595" t="s">
        <v>286</v>
      </c>
      <c r="BQ7" s="595" t="s">
        <v>286</v>
      </c>
      <c r="BR7" s="595" t="s">
        <v>286</v>
      </c>
      <c r="BS7" s="595" t="s">
        <v>286</v>
      </c>
      <c r="BT7" s="595" t="s">
        <v>286</v>
      </c>
      <c r="BU7" s="595" t="s">
        <v>286</v>
      </c>
      <c r="BV7" s="595" t="s">
        <v>286</v>
      </c>
      <c r="BW7" s="595" t="s">
        <v>286</v>
      </c>
      <c r="BX7" s="595" t="str">
        <f t="shared" si="0"/>
        <v>苗木の育成事業費計</v>
      </c>
      <c r="BY7" s="596">
        <f>SUMIF('様式２（森林整備）'!$X$3:$X$204,'集計表１（チェック用）'!$BX7,'様式２（森林整備）'!$Y$3:$Y$204)</f>
        <v>0</v>
      </c>
      <c r="BZ7" s="597">
        <f ca="1">K7+M7+N7+O7+U7+W7+Y7+AC7</f>
        <v>0</v>
      </c>
      <c r="CA7" s="598" t="str">
        <f t="shared" ref="CA7:CA29" ca="1" si="5">IF(BY7=BZ7,"OK","再確認")</f>
        <v>OK</v>
      </c>
    </row>
    <row r="8" spans="1:79" x14ac:dyDescent="0.2">
      <c r="A8" s="309">
        <f>A7</f>
        <v>0</v>
      </c>
      <c r="B8" s="132">
        <v>3</v>
      </c>
      <c r="C8" s="631"/>
      <c r="D8" s="279"/>
      <c r="E8" s="129" t="s">
        <v>165</v>
      </c>
      <c r="F8" s="232" t="str">
        <f t="shared" si="1"/>
        <v>下刈り講師報償費</v>
      </c>
      <c r="G8" s="232" t="str">
        <f t="shared" si="2"/>
        <v>下刈り講師補助報償費</v>
      </c>
      <c r="H8" s="232" t="str">
        <f t="shared" si="3"/>
        <v>下刈り講師旅費</v>
      </c>
      <c r="I8" s="232" t="str">
        <f t="shared" si="4"/>
        <v>下刈り講師補助旅費</v>
      </c>
      <c r="J8" s="587">
        <f ca="1">SUMIF('様式２（森林整備）'!$H$3:$H$204,'集計表１（チェック用）'!$F8,'様式２（森林整備）'!$I$3:$I$113)</f>
        <v>0</v>
      </c>
      <c r="K8" s="587">
        <f>SUMIF('様式２（森林整備）'!$H$3:$H$204,'集計表１（チェック用）'!$F8,'様式２（森林整備）'!$R$3:$R$204)</f>
        <v>0</v>
      </c>
      <c r="L8" s="587">
        <f ca="1">SUMIF('様式２（森林整備）'!$H$3:$H$204,'集計表１（チェック用）'!$G8,'様式２（森林整備）'!$I$3:$I$113)</f>
        <v>0</v>
      </c>
      <c r="M8" s="587">
        <f>SUMIF('様式２（森林整備）'!$H$3:$H$204,'集計表１（チェック用）'!$G8,'様式２（森林整備）'!$R$3:$R$204)</f>
        <v>0</v>
      </c>
      <c r="N8" s="587">
        <f>SUMIF('様式２（森林整備）'!$X$3:$X$204,'集計表１（チェック用）'!$H8,'様式２（森林整備）'!$AC$3:$AC$204)</f>
        <v>0</v>
      </c>
      <c r="O8" s="587">
        <f>SUMIF('様式２（森林整備）'!$X$3:$X$204,'集計表１（チェック用）'!$I8,'様式２（森林整備）'!$AC$3:$AC$204)</f>
        <v>0</v>
      </c>
      <c r="P8" s="594" t="s">
        <v>201</v>
      </c>
      <c r="Q8" s="594" t="s">
        <v>236</v>
      </c>
      <c r="R8" s="594" t="s">
        <v>250</v>
      </c>
      <c r="S8" s="594" t="s">
        <v>264</v>
      </c>
      <c r="T8" s="587">
        <f ca="1">SUMIF('様式２（森林整備）'!$H$3:$H$204,'集計表１（チェック用）'!$Q8,'様式２（森林整備）'!$J$3:$J$113)</f>
        <v>0</v>
      </c>
      <c r="U8" s="587">
        <f>SUMIF('様式２（森林整備）'!$H$3:$H$204,'集計表１（チェック用）'!$Q8,'様式２（森林整備）'!$R$3:$R$204)</f>
        <v>0</v>
      </c>
      <c r="V8" s="587">
        <f ca="1">SUMIF('様式２（森林整備）'!$H$3:$H$204,'集計表１（チェック用）'!$R8,'様式２（森林整備）'!$J$3:$J$113)</f>
        <v>0</v>
      </c>
      <c r="W8" s="587">
        <f ca="1">SUMIF('様式２（森林整備）'!$H$3:$H$204,'集計表１（チェック用）'!$R8,'様式２（森林整備）'!$R$3:$R$113)</f>
        <v>0</v>
      </c>
      <c r="X8" s="587">
        <f ca="1">SUMIF('様式２（森林整備）'!$H$3:$H$204,'集計表１（チェック用）'!$S8,'様式２（森林整備）'!$J$3:$J$113)</f>
        <v>0</v>
      </c>
      <c r="Y8" s="587">
        <f ca="1">SUMIF('様式２（森林整備）'!$H$3:$H$204,'集計表１（チェック用）'!$S8,'様式２（森林整備）'!$R$3:$R$113)</f>
        <v>0</v>
      </c>
      <c r="Z8" s="595" t="s">
        <v>286</v>
      </c>
      <c r="AA8" s="595" t="s">
        <v>286</v>
      </c>
      <c r="AB8" s="595" t="s">
        <v>286</v>
      </c>
      <c r="AC8" s="595" t="s">
        <v>286</v>
      </c>
      <c r="AD8" s="595" t="s">
        <v>286</v>
      </c>
      <c r="AE8" s="595" t="s">
        <v>286</v>
      </c>
      <c r="AF8" s="595" t="s">
        <v>286</v>
      </c>
      <c r="AG8" s="595" t="s">
        <v>286</v>
      </c>
      <c r="AH8" s="595" t="s">
        <v>286</v>
      </c>
      <c r="AI8" s="595" t="s">
        <v>286</v>
      </c>
      <c r="AJ8" s="595" t="s">
        <v>286</v>
      </c>
      <c r="AK8" s="595" t="s">
        <v>286</v>
      </c>
      <c r="AL8" s="595" t="s">
        <v>286</v>
      </c>
      <c r="AM8" s="595" t="s">
        <v>286</v>
      </c>
      <c r="AN8" s="595" t="s">
        <v>286</v>
      </c>
      <c r="AO8" s="595" t="s">
        <v>286</v>
      </c>
      <c r="AP8" s="595" t="s">
        <v>286</v>
      </c>
      <c r="AQ8" s="595" t="s">
        <v>286</v>
      </c>
      <c r="AR8" s="595" t="s">
        <v>286</v>
      </c>
      <c r="AS8" s="595" t="s">
        <v>286</v>
      </c>
      <c r="AT8" s="595" t="s">
        <v>286</v>
      </c>
      <c r="AU8" s="595" t="s">
        <v>286</v>
      </c>
      <c r="AV8" s="595" t="s">
        <v>286</v>
      </c>
      <c r="AW8" s="595" t="s">
        <v>286</v>
      </c>
      <c r="AX8" s="595" t="s">
        <v>286</v>
      </c>
      <c r="AY8" s="595" t="s">
        <v>286</v>
      </c>
      <c r="AZ8" s="595" t="s">
        <v>286</v>
      </c>
      <c r="BA8" s="595" t="s">
        <v>286</v>
      </c>
      <c r="BB8" s="595" t="s">
        <v>286</v>
      </c>
      <c r="BC8" s="595" t="s">
        <v>286</v>
      </c>
      <c r="BD8" s="595" t="s">
        <v>286</v>
      </c>
      <c r="BE8" s="595" t="s">
        <v>286</v>
      </c>
      <c r="BF8" s="595" t="s">
        <v>286</v>
      </c>
      <c r="BG8" s="595" t="s">
        <v>286</v>
      </c>
      <c r="BH8" s="595" t="s">
        <v>286</v>
      </c>
      <c r="BI8" s="595" t="s">
        <v>286</v>
      </c>
      <c r="BJ8" s="595" t="s">
        <v>286</v>
      </c>
      <c r="BK8" s="595" t="s">
        <v>286</v>
      </c>
      <c r="BL8" s="595" t="s">
        <v>286</v>
      </c>
      <c r="BM8" s="595" t="s">
        <v>286</v>
      </c>
      <c r="BN8" s="595" t="s">
        <v>286</v>
      </c>
      <c r="BO8" s="595" t="s">
        <v>286</v>
      </c>
      <c r="BP8" s="595" t="s">
        <v>286</v>
      </c>
      <c r="BQ8" s="595" t="s">
        <v>286</v>
      </c>
      <c r="BR8" s="595" t="s">
        <v>286</v>
      </c>
      <c r="BS8" s="595" t="s">
        <v>286</v>
      </c>
      <c r="BT8" s="595" t="s">
        <v>286</v>
      </c>
      <c r="BU8" s="595" t="s">
        <v>286</v>
      </c>
      <c r="BV8" s="595" t="s">
        <v>286</v>
      </c>
      <c r="BW8" s="595" t="s">
        <v>286</v>
      </c>
      <c r="BX8" s="595" t="str">
        <f t="shared" si="0"/>
        <v>下刈り事業費計</v>
      </c>
      <c r="BY8" s="596">
        <f>SUMIF('様式２（森林整備）'!$X$3:$X$204,'集計表１（チェック用）'!$BX8,'様式２（森林整備）'!$Y$3:$Y$204)</f>
        <v>0</v>
      </c>
      <c r="BZ8" s="597">
        <f ca="1">K8+M8+N8+O8+U8+W8+Y8</f>
        <v>0</v>
      </c>
      <c r="CA8" s="598" t="str">
        <f t="shared" ca="1" si="5"/>
        <v>OK</v>
      </c>
    </row>
    <row r="9" spans="1:79" ht="26.25" customHeight="1" x14ac:dyDescent="0.2">
      <c r="A9" s="309">
        <f t="shared" ref="A9:A29" si="6">A8</f>
        <v>0</v>
      </c>
      <c r="B9" s="132">
        <v>4</v>
      </c>
      <c r="C9" s="631"/>
      <c r="D9" s="279"/>
      <c r="E9" s="129" t="s">
        <v>166</v>
      </c>
      <c r="F9" s="232" t="str">
        <f t="shared" si="1"/>
        <v>雪起こし講師報償費</v>
      </c>
      <c r="G9" s="232" t="str">
        <f t="shared" si="2"/>
        <v>雪起こし講師補助報償費</v>
      </c>
      <c r="H9" s="232" t="str">
        <f t="shared" si="3"/>
        <v>雪起こし講師旅費</v>
      </c>
      <c r="I9" s="232" t="str">
        <f t="shared" si="4"/>
        <v>雪起こし講師補助旅費</v>
      </c>
      <c r="J9" s="587">
        <f ca="1">SUMIF('様式２（森林整備）'!$H$3:$H$204,'集計表１（チェック用）'!$F9,'様式２（森林整備）'!$I$3:$I$113)</f>
        <v>0</v>
      </c>
      <c r="K9" s="587">
        <f>SUMIF('様式２（森林整備）'!$H$3:$H$204,'集計表１（チェック用）'!$F9,'様式２（森林整備）'!$R$3:$R$204)</f>
        <v>0</v>
      </c>
      <c r="L9" s="587">
        <f ca="1">SUMIF('様式２（森林整備）'!$H$3:$H$204,'集計表１（チェック用）'!$G9,'様式２（森林整備）'!$I$3:$I$113)</f>
        <v>0</v>
      </c>
      <c r="M9" s="587">
        <f>SUMIF('様式２（森林整備）'!$H$3:$H$204,'集計表１（チェック用）'!$G9,'様式２（森林整備）'!$R$3:$R$204)</f>
        <v>0</v>
      </c>
      <c r="N9" s="587">
        <f>SUMIF('様式２（森林整備）'!$X$3:$X$204,'集計表１（チェック用）'!$H9,'様式２（森林整備）'!$AC$3:$AC$204)</f>
        <v>0</v>
      </c>
      <c r="O9" s="587">
        <f>SUMIF('様式２（森林整備）'!$X$3:$X$204,'集計表１（チェック用）'!$I9,'様式２（森林整備）'!$AC$3:$AC$204)</f>
        <v>0</v>
      </c>
      <c r="P9" s="594" t="s">
        <v>202</v>
      </c>
      <c r="Q9" s="594" t="s">
        <v>237</v>
      </c>
      <c r="R9" s="594" t="s">
        <v>251</v>
      </c>
      <c r="S9" s="594" t="s">
        <v>265</v>
      </c>
      <c r="T9" s="587">
        <f ca="1">SUMIF('様式２（森林整備）'!$H$3:$H$204,'集計表１（チェック用）'!$Q9,'様式２（森林整備）'!$J$3:$J$113)</f>
        <v>0</v>
      </c>
      <c r="U9" s="587">
        <f>SUMIF('様式２（森林整備）'!$H$3:$H$204,'集計表１（チェック用）'!$Q9,'様式２（森林整備）'!$R$3:$R$204)</f>
        <v>0</v>
      </c>
      <c r="V9" s="587">
        <f ca="1">SUMIF('様式２（森林整備）'!$H$3:$H$204,'集計表１（チェック用）'!$R9,'様式２（森林整備）'!$J$3:$J$113)</f>
        <v>0</v>
      </c>
      <c r="W9" s="587">
        <f ca="1">SUMIF('様式２（森林整備）'!$H$3:$H$204,'集計表１（チェック用）'!$R9,'様式２（森林整備）'!$R$3:$R$113)</f>
        <v>0</v>
      </c>
      <c r="X9" s="587">
        <f ca="1">SUMIF('様式２（森林整備）'!$H$3:$H$204,'集計表１（チェック用）'!$S9,'様式２（森林整備）'!$J$3:$J$113)</f>
        <v>0</v>
      </c>
      <c r="Y9" s="587">
        <f ca="1">SUMIF('様式２（森林整備）'!$H$3:$H$204,'集計表１（チェック用）'!$S9,'様式２（森林整備）'!$R$3:$R$113)</f>
        <v>0</v>
      </c>
      <c r="Z9" s="595" t="s">
        <v>286</v>
      </c>
      <c r="AA9" s="595" t="s">
        <v>286</v>
      </c>
      <c r="AB9" s="595" t="s">
        <v>286</v>
      </c>
      <c r="AC9" s="595" t="s">
        <v>286</v>
      </c>
      <c r="AD9" s="595" t="s">
        <v>286</v>
      </c>
      <c r="AE9" s="595" t="s">
        <v>286</v>
      </c>
      <c r="AF9" s="595" t="s">
        <v>286</v>
      </c>
      <c r="AG9" s="595" t="s">
        <v>286</v>
      </c>
      <c r="AH9" s="595" t="s">
        <v>286</v>
      </c>
      <c r="AI9" s="595" t="s">
        <v>286</v>
      </c>
      <c r="AJ9" s="595" t="s">
        <v>286</v>
      </c>
      <c r="AK9" s="595" t="s">
        <v>286</v>
      </c>
      <c r="AL9" s="595" t="s">
        <v>286</v>
      </c>
      <c r="AM9" s="595" t="s">
        <v>286</v>
      </c>
      <c r="AN9" s="595" t="s">
        <v>286</v>
      </c>
      <c r="AO9" s="595" t="s">
        <v>286</v>
      </c>
      <c r="AP9" s="595" t="s">
        <v>286</v>
      </c>
      <c r="AQ9" s="595" t="s">
        <v>286</v>
      </c>
      <c r="AR9" s="595" t="s">
        <v>286</v>
      </c>
      <c r="AS9" s="595" t="s">
        <v>286</v>
      </c>
      <c r="AT9" s="595" t="s">
        <v>286</v>
      </c>
      <c r="AU9" s="595" t="s">
        <v>286</v>
      </c>
      <c r="AV9" s="595" t="s">
        <v>286</v>
      </c>
      <c r="AW9" s="595" t="s">
        <v>286</v>
      </c>
      <c r="AX9" s="595" t="s">
        <v>286</v>
      </c>
      <c r="AY9" s="595" t="s">
        <v>286</v>
      </c>
      <c r="AZ9" s="595" t="s">
        <v>286</v>
      </c>
      <c r="BA9" s="595" t="s">
        <v>286</v>
      </c>
      <c r="BB9" s="595" t="s">
        <v>286</v>
      </c>
      <c r="BC9" s="595" t="s">
        <v>286</v>
      </c>
      <c r="BD9" s="595" t="s">
        <v>286</v>
      </c>
      <c r="BE9" s="595" t="s">
        <v>286</v>
      </c>
      <c r="BF9" s="595" t="s">
        <v>286</v>
      </c>
      <c r="BG9" s="595" t="s">
        <v>286</v>
      </c>
      <c r="BH9" s="595" t="s">
        <v>286</v>
      </c>
      <c r="BI9" s="595" t="s">
        <v>286</v>
      </c>
      <c r="BJ9" s="595" t="s">
        <v>286</v>
      </c>
      <c r="BK9" s="595" t="s">
        <v>286</v>
      </c>
      <c r="BL9" s="595" t="s">
        <v>286</v>
      </c>
      <c r="BM9" s="595" t="s">
        <v>286</v>
      </c>
      <c r="BN9" s="595" t="s">
        <v>286</v>
      </c>
      <c r="BO9" s="595" t="s">
        <v>286</v>
      </c>
      <c r="BP9" s="595" t="s">
        <v>286</v>
      </c>
      <c r="BQ9" s="595" t="s">
        <v>286</v>
      </c>
      <c r="BR9" s="595" t="s">
        <v>286</v>
      </c>
      <c r="BS9" s="595" t="s">
        <v>286</v>
      </c>
      <c r="BT9" s="595" t="s">
        <v>286</v>
      </c>
      <c r="BU9" s="595" t="s">
        <v>286</v>
      </c>
      <c r="BV9" s="595" t="s">
        <v>286</v>
      </c>
      <c r="BW9" s="595" t="s">
        <v>286</v>
      </c>
      <c r="BX9" s="595" t="str">
        <f t="shared" si="0"/>
        <v>雪起こし事業費計</v>
      </c>
      <c r="BY9" s="596">
        <f>SUMIF('様式２（森林整備）'!$X$3:$X$204,'集計表１（チェック用）'!$BX9,'様式２（森林整備）'!$Y$3:$Y$204)</f>
        <v>0</v>
      </c>
      <c r="BZ9" s="597">
        <f ca="1">K9+M9+N9+O9+U9+W9+Y9</f>
        <v>0</v>
      </c>
      <c r="CA9" s="598" t="str">
        <f t="shared" ca="1" si="5"/>
        <v>OK</v>
      </c>
    </row>
    <row r="10" spans="1:79" ht="26.25" customHeight="1" x14ac:dyDescent="0.2">
      <c r="A10" s="309">
        <f t="shared" si="6"/>
        <v>0</v>
      </c>
      <c r="B10" s="132">
        <v>5</v>
      </c>
      <c r="C10" s="631"/>
      <c r="D10" s="279"/>
      <c r="E10" s="129" t="s">
        <v>167</v>
      </c>
      <c r="F10" s="232" t="str">
        <f t="shared" si="1"/>
        <v>枝打ち講師報償費</v>
      </c>
      <c r="G10" s="232" t="str">
        <f t="shared" si="2"/>
        <v>枝打ち講師補助報償費</v>
      </c>
      <c r="H10" s="232" t="str">
        <f t="shared" si="3"/>
        <v>枝打ち講師旅費</v>
      </c>
      <c r="I10" s="232" t="str">
        <f t="shared" si="4"/>
        <v>枝打ち講師補助旅費</v>
      </c>
      <c r="J10" s="587">
        <f ca="1">SUMIF('様式２（森林整備）'!$H$3:$H$204,'集計表１（チェック用）'!$F10,'様式２（森林整備）'!$I$3:$I$113)</f>
        <v>0</v>
      </c>
      <c r="K10" s="587">
        <f>SUMIF('様式２（森林整備）'!$H$3:$H$204,'集計表１（チェック用）'!$F10,'様式２（森林整備）'!$R$3:$R$204)</f>
        <v>0</v>
      </c>
      <c r="L10" s="587">
        <f ca="1">SUMIF('様式２（森林整備）'!$H$3:$H$204,'集計表１（チェック用）'!$G10,'様式２（森林整備）'!$I$3:$I$113)</f>
        <v>0</v>
      </c>
      <c r="M10" s="587">
        <f>SUMIF('様式２（森林整備）'!$H$3:$H$204,'集計表１（チェック用）'!$G10,'様式２（森林整備）'!$R$3:$R$204)</f>
        <v>0</v>
      </c>
      <c r="N10" s="587">
        <f>SUMIF('様式２（森林整備）'!$X$3:$X$204,'集計表１（チェック用）'!$H10,'様式２（森林整備）'!$AC$3:$AC$204)</f>
        <v>0</v>
      </c>
      <c r="O10" s="587">
        <f>SUMIF('様式２（森林整備）'!$X$3:$X$204,'集計表１（チェック用）'!$I10,'様式２（森林整備）'!$AC$3:$AC$204)</f>
        <v>0</v>
      </c>
      <c r="P10" s="594" t="s">
        <v>203</v>
      </c>
      <c r="Q10" s="594" t="s">
        <v>238</v>
      </c>
      <c r="R10" s="594" t="s">
        <v>252</v>
      </c>
      <c r="S10" s="594" t="s">
        <v>266</v>
      </c>
      <c r="T10" s="587">
        <f ca="1">SUMIF('様式２（森林整備）'!$H$3:$H$204,'集計表１（チェック用）'!$Q10,'様式２（森林整備）'!$J$3:$J$113)</f>
        <v>0</v>
      </c>
      <c r="U10" s="587">
        <f>SUMIF('様式２（森林整備）'!$H$3:$H$204,'集計表１（チェック用）'!$Q10,'様式２（森林整備）'!$R$3:$R$204)</f>
        <v>0</v>
      </c>
      <c r="V10" s="587">
        <f ca="1">SUMIF('様式２（森林整備）'!$H$3:$H$204,'集計表１（チェック用）'!$R10,'様式２（森林整備）'!$J$3:$J$113)</f>
        <v>0</v>
      </c>
      <c r="W10" s="587">
        <f ca="1">SUMIF('様式２（森林整備）'!$H$3:$H$204,'集計表１（チェック用）'!$R10,'様式２（森林整備）'!$R$3:$R$113)</f>
        <v>0</v>
      </c>
      <c r="X10" s="587">
        <f ca="1">SUMIF('様式２（森林整備）'!$H$3:$H$204,'集計表１（チェック用）'!$S10,'様式２（森林整備）'!$J$3:$J$113)</f>
        <v>0</v>
      </c>
      <c r="Y10" s="587">
        <f ca="1">SUMIF('様式２（森林整備）'!$H$3:$H$204,'集計表１（チェック用）'!$S10,'様式２（森林整備）'!$R$3:$R$113)</f>
        <v>0</v>
      </c>
      <c r="Z10" s="595" t="s">
        <v>286</v>
      </c>
      <c r="AA10" s="595" t="s">
        <v>286</v>
      </c>
      <c r="AB10" s="595" t="s">
        <v>286</v>
      </c>
      <c r="AC10" s="595" t="s">
        <v>286</v>
      </c>
      <c r="AD10" s="595" t="s">
        <v>286</v>
      </c>
      <c r="AE10" s="595" t="s">
        <v>286</v>
      </c>
      <c r="AF10" s="595" t="s">
        <v>286</v>
      </c>
      <c r="AG10" s="595" t="s">
        <v>286</v>
      </c>
      <c r="AH10" s="595" t="s">
        <v>286</v>
      </c>
      <c r="AI10" s="595" t="s">
        <v>286</v>
      </c>
      <c r="AJ10" s="595" t="s">
        <v>286</v>
      </c>
      <c r="AK10" s="595" t="s">
        <v>286</v>
      </c>
      <c r="AL10" s="595" t="s">
        <v>286</v>
      </c>
      <c r="AM10" s="595" t="s">
        <v>286</v>
      </c>
      <c r="AN10" s="595" t="s">
        <v>286</v>
      </c>
      <c r="AO10" s="595" t="s">
        <v>286</v>
      </c>
      <c r="AP10" s="595" t="s">
        <v>286</v>
      </c>
      <c r="AQ10" s="595" t="s">
        <v>286</v>
      </c>
      <c r="AR10" s="595" t="s">
        <v>286</v>
      </c>
      <c r="AS10" s="595" t="s">
        <v>286</v>
      </c>
      <c r="AT10" s="595" t="s">
        <v>286</v>
      </c>
      <c r="AU10" s="595" t="s">
        <v>286</v>
      </c>
      <c r="AV10" s="595" t="s">
        <v>286</v>
      </c>
      <c r="AW10" s="595" t="s">
        <v>286</v>
      </c>
      <c r="AX10" s="595" t="s">
        <v>286</v>
      </c>
      <c r="AY10" s="595" t="s">
        <v>286</v>
      </c>
      <c r="AZ10" s="595" t="s">
        <v>286</v>
      </c>
      <c r="BA10" s="595" t="s">
        <v>286</v>
      </c>
      <c r="BB10" s="595" t="s">
        <v>286</v>
      </c>
      <c r="BC10" s="595" t="s">
        <v>286</v>
      </c>
      <c r="BD10" s="595" t="s">
        <v>286</v>
      </c>
      <c r="BE10" s="595" t="s">
        <v>286</v>
      </c>
      <c r="BF10" s="595" t="s">
        <v>286</v>
      </c>
      <c r="BG10" s="595" t="s">
        <v>286</v>
      </c>
      <c r="BH10" s="595" t="s">
        <v>286</v>
      </c>
      <c r="BI10" s="595" t="s">
        <v>286</v>
      </c>
      <c r="BJ10" s="595" t="s">
        <v>286</v>
      </c>
      <c r="BK10" s="595" t="s">
        <v>286</v>
      </c>
      <c r="BL10" s="595" t="s">
        <v>286</v>
      </c>
      <c r="BM10" s="595" t="s">
        <v>286</v>
      </c>
      <c r="BN10" s="595" t="s">
        <v>286</v>
      </c>
      <c r="BO10" s="595" t="s">
        <v>286</v>
      </c>
      <c r="BP10" s="595" t="s">
        <v>286</v>
      </c>
      <c r="BQ10" s="595" t="s">
        <v>286</v>
      </c>
      <c r="BR10" s="595" t="s">
        <v>286</v>
      </c>
      <c r="BS10" s="595" t="s">
        <v>286</v>
      </c>
      <c r="BT10" s="595" t="s">
        <v>286</v>
      </c>
      <c r="BU10" s="595" t="s">
        <v>286</v>
      </c>
      <c r="BV10" s="595" t="s">
        <v>286</v>
      </c>
      <c r="BW10" s="595" t="s">
        <v>286</v>
      </c>
      <c r="BX10" s="595" t="str">
        <f t="shared" si="0"/>
        <v>枝打ち事業費計</v>
      </c>
      <c r="BY10" s="596">
        <f>SUMIF('様式２（森林整備）'!$X$3:$X$204,'集計表１（チェック用）'!$BX10,'様式２（森林整備）'!$Y$3:$Y$204)</f>
        <v>0</v>
      </c>
      <c r="BZ10" s="597">
        <f ca="1">K10+M10+N10+O10+U10+W10+Y10</f>
        <v>0</v>
      </c>
      <c r="CA10" s="598" t="str">
        <f t="shared" ca="1" si="5"/>
        <v>OK</v>
      </c>
    </row>
    <row r="11" spans="1:79" ht="26.25" customHeight="1" x14ac:dyDescent="0.2">
      <c r="A11" s="309">
        <f t="shared" si="6"/>
        <v>0</v>
      </c>
      <c r="B11" s="132">
        <v>6</v>
      </c>
      <c r="C11" s="631"/>
      <c r="D11" s="279"/>
      <c r="E11" s="129" t="s">
        <v>168</v>
      </c>
      <c r="F11" s="232" t="str">
        <f t="shared" si="1"/>
        <v>除・間伐講師報償費</v>
      </c>
      <c r="G11" s="232" t="str">
        <f t="shared" si="2"/>
        <v>除・間伐講師補助報償費</v>
      </c>
      <c r="H11" s="232" t="str">
        <f t="shared" si="3"/>
        <v>除・間伐講師旅費</v>
      </c>
      <c r="I11" s="232" t="str">
        <f t="shared" si="4"/>
        <v>除・間伐講師補助旅費</v>
      </c>
      <c r="J11" s="587">
        <f ca="1">SUMIF('様式２（森林整備）'!$H$3:$H$204,'集計表１（チェック用）'!$F11,'様式２（森林整備）'!$I$3:$I$113)</f>
        <v>0</v>
      </c>
      <c r="K11" s="587">
        <f>SUMIF('様式２（森林整備）'!$H$3:$H$204,'集計表１（チェック用）'!$F11,'様式２（森林整備）'!$R$3:$R$204)</f>
        <v>0</v>
      </c>
      <c r="L11" s="587">
        <f ca="1">SUMIF('様式２（森林整備）'!$H$3:$H$204,'集計表１（チェック用）'!$G11,'様式２（森林整備）'!$I$3:$I$113)</f>
        <v>0</v>
      </c>
      <c r="M11" s="587">
        <f>SUMIF('様式２（森林整備）'!$H$3:$H$204,'集計表１（チェック用）'!$G11,'様式２（森林整備）'!$R$3:$R$204)</f>
        <v>0</v>
      </c>
      <c r="N11" s="587">
        <f>SUMIF('様式２（森林整備）'!$X$3:$X$204,'集計表１（チェック用）'!$H11,'様式２（森林整備）'!$AC$3:$AC$204)</f>
        <v>0</v>
      </c>
      <c r="O11" s="587">
        <f>SUMIF('様式２（森林整備）'!$X$3:$X$204,'集計表１（チェック用）'!$I11,'様式２（森林整備）'!$AC$3:$AC$204)</f>
        <v>0</v>
      </c>
      <c r="P11" s="594" t="s">
        <v>204</v>
      </c>
      <c r="Q11" s="594" t="s">
        <v>239</v>
      </c>
      <c r="R11" s="594" t="s">
        <v>253</v>
      </c>
      <c r="S11" s="594" t="s">
        <v>267</v>
      </c>
      <c r="T11" s="587">
        <f ca="1">SUMIF('様式２（森林整備）'!$H$3:$H$204,'集計表１（チェック用）'!$Q11,'様式２（森林整備）'!$J$3:$J$113)</f>
        <v>0</v>
      </c>
      <c r="U11" s="587">
        <f>SUMIF('様式２（森林整備）'!$H$3:$H$204,'集計表１（チェック用）'!$Q11,'様式２（森林整備）'!$R$3:$R$204)</f>
        <v>0</v>
      </c>
      <c r="V11" s="587">
        <f ca="1">SUMIF('様式２（森林整備）'!$H$3:$H$204,'集計表１（チェック用）'!$R11,'様式２（森林整備）'!$J$3:$J$113)</f>
        <v>0</v>
      </c>
      <c r="W11" s="587">
        <f ca="1">SUMIF('様式２（森林整備）'!$H$3:$H$204,'集計表１（チェック用）'!$R11,'様式２（森林整備）'!$R$3:$R$113)</f>
        <v>0</v>
      </c>
      <c r="X11" s="587">
        <f ca="1">SUMIF('様式２（森林整備）'!$H$3:$H$204,'集計表１（チェック用）'!$S11,'様式２（森林整備）'!$J$3:$J$113)</f>
        <v>0</v>
      </c>
      <c r="Y11" s="587">
        <f ca="1">SUMIF('様式２（森林整備）'!$H$3:$H$204,'集計表１（チェック用）'!$S11,'様式２（森林整備）'!$R$3:$R$113)</f>
        <v>0</v>
      </c>
      <c r="Z11" s="595" t="s">
        <v>286</v>
      </c>
      <c r="AA11" s="595" t="s">
        <v>286</v>
      </c>
      <c r="AB11" s="595" t="s">
        <v>286</v>
      </c>
      <c r="AC11" s="595" t="s">
        <v>286</v>
      </c>
      <c r="AD11" s="595" t="s">
        <v>286</v>
      </c>
      <c r="AE11" s="595" t="s">
        <v>286</v>
      </c>
      <c r="AF11" s="595" t="s">
        <v>286</v>
      </c>
      <c r="AG11" s="595" t="s">
        <v>286</v>
      </c>
      <c r="AH11" s="595" t="s">
        <v>286</v>
      </c>
      <c r="AI11" s="595" t="s">
        <v>286</v>
      </c>
      <c r="AJ11" s="595" t="s">
        <v>286</v>
      </c>
      <c r="AK11" s="595" t="s">
        <v>286</v>
      </c>
      <c r="AL11" s="595" t="s">
        <v>286</v>
      </c>
      <c r="AM11" s="595" t="s">
        <v>286</v>
      </c>
      <c r="AN11" s="595" t="s">
        <v>286</v>
      </c>
      <c r="AO11" s="595" t="s">
        <v>286</v>
      </c>
      <c r="AP11" s="595" t="s">
        <v>286</v>
      </c>
      <c r="AQ11" s="595" t="s">
        <v>286</v>
      </c>
      <c r="AR11" s="595" t="s">
        <v>286</v>
      </c>
      <c r="AS11" s="595" t="s">
        <v>286</v>
      </c>
      <c r="AT11" s="595" t="s">
        <v>286</v>
      </c>
      <c r="AU11" s="595" t="s">
        <v>286</v>
      </c>
      <c r="AV11" s="595" t="s">
        <v>286</v>
      </c>
      <c r="AW11" s="595" t="s">
        <v>286</v>
      </c>
      <c r="AX11" s="595" t="s">
        <v>286</v>
      </c>
      <c r="AY11" s="595" t="s">
        <v>286</v>
      </c>
      <c r="AZ11" s="595" t="s">
        <v>286</v>
      </c>
      <c r="BA11" s="595" t="s">
        <v>286</v>
      </c>
      <c r="BB11" s="595" t="s">
        <v>286</v>
      </c>
      <c r="BC11" s="595" t="s">
        <v>286</v>
      </c>
      <c r="BD11" s="595" t="s">
        <v>286</v>
      </c>
      <c r="BE11" s="595" t="s">
        <v>286</v>
      </c>
      <c r="BF11" s="595" t="s">
        <v>286</v>
      </c>
      <c r="BG11" s="595" t="s">
        <v>286</v>
      </c>
      <c r="BH11" s="595" t="s">
        <v>286</v>
      </c>
      <c r="BI11" s="595" t="s">
        <v>286</v>
      </c>
      <c r="BJ11" s="595" t="s">
        <v>286</v>
      </c>
      <c r="BK11" s="595" t="s">
        <v>286</v>
      </c>
      <c r="BL11" s="595" t="s">
        <v>286</v>
      </c>
      <c r="BM11" s="595" t="s">
        <v>286</v>
      </c>
      <c r="BN11" s="595" t="s">
        <v>286</v>
      </c>
      <c r="BO11" s="595" t="s">
        <v>286</v>
      </c>
      <c r="BP11" s="595" t="s">
        <v>286</v>
      </c>
      <c r="BQ11" s="595" t="s">
        <v>286</v>
      </c>
      <c r="BR11" s="595" t="s">
        <v>286</v>
      </c>
      <c r="BS11" s="595" t="s">
        <v>286</v>
      </c>
      <c r="BT11" s="595" t="s">
        <v>286</v>
      </c>
      <c r="BU11" s="595" t="s">
        <v>286</v>
      </c>
      <c r="BV11" s="595" t="s">
        <v>286</v>
      </c>
      <c r="BW11" s="595" t="s">
        <v>286</v>
      </c>
      <c r="BX11" s="595" t="str">
        <f t="shared" si="0"/>
        <v>除・間伐事業費計</v>
      </c>
      <c r="BY11" s="596">
        <f>SUMIF('様式２（森林整備）'!$X$3:$X$204,'集計表１（チェック用）'!$BX11,'様式２（森林整備）'!$Y$3:$Y$204)</f>
        <v>0</v>
      </c>
      <c r="BZ11" s="597">
        <f ca="1">K11+M11+N11+O11+U11+W11+Y11</f>
        <v>0</v>
      </c>
      <c r="CA11" s="598" t="str">
        <f t="shared" ca="1" si="5"/>
        <v>OK</v>
      </c>
    </row>
    <row r="12" spans="1:79" ht="26.25" customHeight="1" thickBot="1" x14ac:dyDescent="0.25">
      <c r="A12" s="309">
        <f t="shared" si="6"/>
        <v>0</v>
      </c>
      <c r="B12" s="132">
        <v>7</v>
      </c>
      <c r="C12" s="631"/>
      <c r="D12" s="280"/>
      <c r="E12" s="264" t="s">
        <v>169</v>
      </c>
      <c r="F12" s="265" t="str">
        <f t="shared" si="1"/>
        <v>散策道の整備講師報償費</v>
      </c>
      <c r="G12" s="265" t="str">
        <f t="shared" si="2"/>
        <v>散策道の整備講師補助報償費</v>
      </c>
      <c r="H12" s="265" t="str">
        <f t="shared" si="3"/>
        <v>散策道の整備講師旅費</v>
      </c>
      <c r="I12" s="265" t="str">
        <f t="shared" si="4"/>
        <v>散策道の整備講師補助旅費</v>
      </c>
      <c r="J12" s="599">
        <f ca="1">SUMIF('様式２（森林整備）'!$H$3:$H$204,'集計表１（チェック用）'!$F12,'様式２（森林整備）'!$I$3:$I$113)</f>
        <v>0</v>
      </c>
      <c r="K12" s="599">
        <f>SUMIF('様式２（森林整備）'!$H$3:$H$204,'集計表１（チェック用）'!$F12,'様式２（森林整備）'!$R$3:$R$204)</f>
        <v>0</v>
      </c>
      <c r="L12" s="599">
        <f ca="1">SUMIF('様式２（森林整備）'!$H$3:$H$204,'集計表１（チェック用）'!$G12,'様式２（森林整備）'!$I$3:$I$113)</f>
        <v>0</v>
      </c>
      <c r="M12" s="599">
        <f>SUMIF('様式２（森林整備）'!$H$3:$H$204,'集計表１（チェック用）'!$G12,'様式２（森林整備）'!$R$3:$R$204)</f>
        <v>0</v>
      </c>
      <c r="N12" s="599">
        <f>SUMIF('様式２（森林整備）'!$X$3:$X$204,'集計表１（チェック用）'!$H12,'様式２（森林整備）'!$AC$3:$AC$204)</f>
        <v>0</v>
      </c>
      <c r="O12" s="599">
        <f>SUMIF('様式２（森林整備）'!$X$3:$X$204,'集計表１（チェック用）'!$I12,'様式２（森林整備）'!$AC$3:$AC$204)</f>
        <v>0</v>
      </c>
      <c r="P12" s="600" t="s">
        <v>205</v>
      </c>
      <c r="Q12" s="600" t="s">
        <v>240</v>
      </c>
      <c r="R12" s="600" t="s">
        <v>254</v>
      </c>
      <c r="S12" s="600" t="s">
        <v>268</v>
      </c>
      <c r="T12" s="599">
        <f ca="1">SUMIF('様式２（森林整備）'!$H$3:$H$204,'集計表１（チェック用）'!$Q12,'様式２（森林整備）'!$J$3:$J$113)</f>
        <v>0</v>
      </c>
      <c r="U12" s="599">
        <f>SUMIF('様式２（森林整備）'!$H$3:$H$204,'集計表１（チェック用）'!$Q12,'様式２（森林整備）'!$R$3:$R$204)</f>
        <v>0</v>
      </c>
      <c r="V12" s="599">
        <f ca="1">SUMIF('様式２（森林整備）'!$H$3:$H$204,'集計表１（チェック用）'!$R12,'様式２（森林整備）'!$J$3:$J$113)</f>
        <v>0</v>
      </c>
      <c r="W12" s="599">
        <f ca="1">SUMIF('様式２（森林整備）'!$H$3:$H$204,'集計表１（チェック用）'!$R12,'様式２（森林整備）'!$R$3:$R$113)</f>
        <v>0</v>
      </c>
      <c r="X12" s="599">
        <f ca="1">SUMIF('様式２（森林整備）'!$H$3:$H$204,'集計表１（チェック用）'!$S12,'様式２（森林整備）'!$J$3:$J$113)</f>
        <v>0</v>
      </c>
      <c r="Y12" s="599">
        <f ca="1">SUMIF('様式２（森林整備）'!$H$3:$H$204,'集計表１（チェック用）'!$S12,'様式２（森林整備）'!$R$3:$R$113)</f>
        <v>0</v>
      </c>
      <c r="Z12" s="601" t="s">
        <v>286</v>
      </c>
      <c r="AA12" s="601" t="s">
        <v>286</v>
      </c>
      <c r="AB12" s="601" t="s">
        <v>286</v>
      </c>
      <c r="AC12" s="601" t="s">
        <v>286</v>
      </c>
      <c r="AD12" s="601" t="s">
        <v>286</v>
      </c>
      <c r="AE12" s="601" t="s">
        <v>286</v>
      </c>
      <c r="AF12" s="601" t="s">
        <v>286</v>
      </c>
      <c r="AG12" s="601" t="s">
        <v>286</v>
      </c>
      <c r="AH12" s="601" t="s">
        <v>286</v>
      </c>
      <c r="AI12" s="601" t="s">
        <v>286</v>
      </c>
      <c r="AJ12" s="601" t="s">
        <v>286</v>
      </c>
      <c r="AK12" s="601" t="s">
        <v>286</v>
      </c>
      <c r="AL12" s="601" t="s">
        <v>286</v>
      </c>
      <c r="AM12" s="601" t="s">
        <v>286</v>
      </c>
      <c r="AN12" s="601" t="s">
        <v>286</v>
      </c>
      <c r="AO12" s="601" t="s">
        <v>286</v>
      </c>
      <c r="AP12" s="601" t="s">
        <v>286</v>
      </c>
      <c r="AQ12" s="601" t="s">
        <v>286</v>
      </c>
      <c r="AR12" s="601" t="s">
        <v>286</v>
      </c>
      <c r="AS12" s="601" t="s">
        <v>286</v>
      </c>
      <c r="AT12" s="601" t="s">
        <v>286</v>
      </c>
      <c r="AU12" s="601" t="s">
        <v>286</v>
      </c>
      <c r="AV12" s="601" t="s">
        <v>286</v>
      </c>
      <c r="AW12" s="601" t="s">
        <v>286</v>
      </c>
      <c r="AX12" s="601" t="s">
        <v>286</v>
      </c>
      <c r="AY12" s="601" t="s">
        <v>286</v>
      </c>
      <c r="AZ12" s="601" t="s">
        <v>286</v>
      </c>
      <c r="BA12" s="601" t="s">
        <v>286</v>
      </c>
      <c r="BB12" s="601" t="s">
        <v>286</v>
      </c>
      <c r="BC12" s="601" t="s">
        <v>286</v>
      </c>
      <c r="BD12" s="601" t="s">
        <v>286</v>
      </c>
      <c r="BE12" s="601" t="s">
        <v>286</v>
      </c>
      <c r="BF12" s="601" t="s">
        <v>286</v>
      </c>
      <c r="BG12" s="601" t="s">
        <v>286</v>
      </c>
      <c r="BH12" s="601" t="s">
        <v>286</v>
      </c>
      <c r="BI12" s="601" t="s">
        <v>286</v>
      </c>
      <c r="BJ12" s="601" t="s">
        <v>286</v>
      </c>
      <c r="BK12" s="601" t="s">
        <v>286</v>
      </c>
      <c r="BL12" s="601" t="s">
        <v>286</v>
      </c>
      <c r="BM12" s="601" t="s">
        <v>286</v>
      </c>
      <c r="BN12" s="601" t="s">
        <v>286</v>
      </c>
      <c r="BO12" s="601" t="s">
        <v>286</v>
      </c>
      <c r="BP12" s="601" t="s">
        <v>286</v>
      </c>
      <c r="BQ12" s="601" t="s">
        <v>286</v>
      </c>
      <c r="BR12" s="601" t="s">
        <v>286</v>
      </c>
      <c r="BS12" s="601" t="s">
        <v>286</v>
      </c>
      <c r="BT12" s="601" t="s">
        <v>286</v>
      </c>
      <c r="BU12" s="601" t="s">
        <v>286</v>
      </c>
      <c r="BV12" s="601" t="s">
        <v>286</v>
      </c>
      <c r="BW12" s="601" t="s">
        <v>286</v>
      </c>
      <c r="BX12" s="601" t="str">
        <f t="shared" si="0"/>
        <v>散策道の整備事業費計</v>
      </c>
      <c r="BY12" s="602">
        <f>SUMIF('様式２（森林整備）'!$X$3:$X$204,'集計表１（チェック用）'!$BX12,'様式２（森林整備）'!$Y$3:$Y$204)</f>
        <v>0</v>
      </c>
      <c r="BZ12" s="603">
        <f ca="1">K12+M12+N12+O12+U12+W12+Y12</f>
        <v>0</v>
      </c>
      <c r="CA12" s="604" t="str">
        <f t="shared" ca="1" si="5"/>
        <v>OK</v>
      </c>
    </row>
    <row r="13" spans="1:79" ht="26.25" customHeight="1" x14ac:dyDescent="0.2">
      <c r="A13" s="309">
        <f>A12</f>
        <v>0</v>
      </c>
      <c r="B13" s="132">
        <v>8</v>
      </c>
      <c r="C13" s="631"/>
      <c r="D13" s="278" t="s">
        <v>170</v>
      </c>
      <c r="E13" s="262" t="s">
        <v>171</v>
      </c>
      <c r="F13" s="263" t="str">
        <f t="shared" si="1"/>
        <v>紙漉き講師報償費</v>
      </c>
      <c r="G13" s="263" t="str">
        <f t="shared" si="2"/>
        <v>紙漉き講師補助報償費</v>
      </c>
      <c r="H13" s="263" t="str">
        <f t="shared" si="3"/>
        <v>紙漉き講師旅費</v>
      </c>
      <c r="I13" s="263" t="str">
        <f t="shared" si="4"/>
        <v>紙漉き講師補助旅費</v>
      </c>
      <c r="J13" s="588">
        <f>SUMIF('様式３（特用林産）'!$H$7:$H$159,'集計表１（チェック用）'!$F13,'様式３（特用林産）'!$I$7:$I$159)</f>
        <v>0</v>
      </c>
      <c r="K13" s="588">
        <f>SUMIF('様式３（特用林産）'!$H$7:$H$159,'集計表１（チェック用）'!$F13,'様式３（特用林産）'!$R$7:$R$159)</f>
        <v>0</v>
      </c>
      <c r="L13" s="588">
        <f>SUMIF('様式３（特用林産）'!$H$7:$H$159,'集計表１（チェック用）'!$G13,'様式３（特用林産）'!$I$7:$I$159)</f>
        <v>0</v>
      </c>
      <c r="M13" s="588">
        <f>SUMIF('様式３（特用林産）'!$H$7:$H$159,'集計表１（チェック用）'!$G13,'様式３（特用林産）'!$R$7:$R$159)</f>
        <v>0</v>
      </c>
      <c r="N13" s="588">
        <f>SUMIF('様式３（特用林産）'!$X$7:$X$159,'集計表１（チェック用）'!$H13,'様式３（特用林産）'!$AC$7:$AC$159)</f>
        <v>0</v>
      </c>
      <c r="O13" s="588">
        <f>SUMIF('様式３（特用林産）'!$X$7:$X$159,'集計表１（チェック用）'!$I13,'様式３（特用林産）'!$AC$7:$AC$159)</f>
        <v>0</v>
      </c>
      <c r="P13" s="589" t="s">
        <v>206</v>
      </c>
      <c r="Q13" s="589" t="s">
        <v>241</v>
      </c>
      <c r="R13" s="589" t="s">
        <v>255</v>
      </c>
      <c r="S13" s="589" t="s">
        <v>269</v>
      </c>
      <c r="T13" s="588">
        <f>SUMIF('様式３（特用林産）'!$H$7:$H$159,'集計表１（チェック用）'!Q13,'様式３（特用林産）'!$J$7:$J$159)</f>
        <v>0</v>
      </c>
      <c r="U13" s="588">
        <f>SUMIF('様式３（特用林産）'!$H$7:$H$159,'集計表１（チェック用）'!Q13,'様式３（特用林産）'!$R$7:$R$159)</f>
        <v>0</v>
      </c>
      <c r="V13" s="588">
        <f>SUMIF('様式３（特用林産）'!$H$7:$H$159,'集計表１（チェック用）'!R13,'様式３（特用林産）'!$J$7:$J$159)</f>
        <v>0</v>
      </c>
      <c r="W13" s="588">
        <f>SUMIF('様式３（特用林産）'!$H$7:$H$159,'集計表１（チェック用）'!R13,'様式３（特用林産）'!$R$7:$R$159)</f>
        <v>0</v>
      </c>
      <c r="X13" s="588">
        <f>SUMIF('様式３（特用林産）'!$H$7:$H$159,'集計表１（チェック用）'!S13,'様式３（特用林産）'!$J$7:$J$159)</f>
        <v>0</v>
      </c>
      <c r="Y13" s="588">
        <f>SUMIF('様式３（特用林産）'!$H$7:$H$159,'集計表１（チェック用）'!S13,'様式３（特用林産）'!$R$7:$R$159)</f>
        <v>0</v>
      </c>
      <c r="Z13" s="590" t="s">
        <v>286</v>
      </c>
      <c r="AA13" s="590" t="s">
        <v>286</v>
      </c>
      <c r="AB13" s="590" t="s">
        <v>286</v>
      </c>
      <c r="AC13" s="590" t="s">
        <v>286</v>
      </c>
      <c r="AD13" s="588">
        <f>SUMIF('様式３（特用林産）'!$H$7:$H$159,'集計表１（チェック用）'!AD4,'様式３（特用林産）'!$J$7:$J$159)</f>
        <v>0</v>
      </c>
      <c r="AE13" s="588">
        <f>SUMIF('様式３（特用林産）'!$H$7:$H$159,'集計表１（チェック用）'!AD4,'様式３（特用林産）'!$R$7:$R$159)</f>
        <v>0</v>
      </c>
      <c r="AF13" s="588">
        <f>SUMIF('様式３（特用林産）'!$H$7:$H$159,'集計表１（チェック用）'!AF4,'様式３（特用林産）'!$J$7:$J$159)</f>
        <v>0</v>
      </c>
      <c r="AG13" s="588">
        <f>SUMIF('様式３（特用林産）'!$H$7:$H$159,'集計表１（チェック用）'!AF4,'様式３（特用林産）'!$R$7:$R$159)</f>
        <v>0</v>
      </c>
      <c r="AH13" s="590" t="s">
        <v>286</v>
      </c>
      <c r="AI13" s="590" t="s">
        <v>286</v>
      </c>
      <c r="AJ13" s="590" t="s">
        <v>286</v>
      </c>
      <c r="AK13" s="590" t="s">
        <v>286</v>
      </c>
      <c r="AL13" s="590" t="s">
        <v>286</v>
      </c>
      <c r="AM13" s="590" t="s">
        <v>286</v>
      </c>
      <c r="AN13" s="590" t="s">
        <v>286</v>
      </c>
      <c r="AO13" s="590" t="s">
        <v>286</v>
      </c>
      <c r="AP13" s="590" t="s">
        <v>286</v>
      </c>
      <c r="AQ13" s="590" t="s">
        <v>286</v>
      </c>
      <c r="AR13" s="590" t="s">
        <v>286</v>
      </c>
      <c r="AS13" s="590" t="s">
        <v>286</v>
      </c>
      <c r="AT13" s="590" t="s">
        <v>286</v>
      </c>
      <c r="AU13" s="590" t="s">
        <v>286</v>
      </c>
      <c r="AV13" s="590" t="s">
        <v>286</v>
      </c>
      <c r="AW13" s="590" t="s">
        <v>286</v>
      </c>
      <c r="AX13" s="590" t="s">
        <v>286</v>
      </c>
      <c r="AY13" s="590" t="s">
        <v>286</v>
      </c>
      <c r="AZ13" s="590" t="s">
        <v>286</v>
      </c>
      <c r="BA13" s="590" t="s">
        <v>286</v>
      </c>
      <c r="BB13" s="590" t="s">
        <v>286</v>
      </c>
      <c r="BC13" s="590" t="s">
        <v>286</v>
      </c>
      <c r="BD13" s="590" t="s">
        <v>286</v>
      </c>
      <c r="BE13" s="590" t="s">
        <v>286</v>
      </c>
      <c r="BF13" s="590" t="s">
        <v>286</v>
      </c>
      <c r="BG13" s="590" t="s">
        <v>286</v>
      </c>
      <c r="BH13" s="590" t="s">
        <v>286</v>
      </c>
      <c r="BI13" s="590" t="s">
        <v>286</v>
      </c>
      <c r="BJ13" s="590" t="s">
        <v>286</v>
      </c>
      <c r="BK13" s="590" t="s">
        <v>286</v>
      </c>
      <c r="BL13" s="590" t="s">
        <v>286</v>
      </c>
      <c r="BM13" s="590" t="s">
        <v>286</v>
      </c>
      <c r="BN13" s="590" t="s">
        <v>286</v>
      </c>
      <c r="BO13" s="590" t="s">
        <v>286</v>
      </c>
      <c r="BP13" s="590" t="s">
        <v>286</v>
      </c>
      <c r="BQ13" s="590" t="s">
        <v>286</v>
      </c>
      <c r="BR13" s="590" t="s">
        <v>286</v>
      </c>
      <c r="BS13" s="590" t="s">
        <v>286</v>
      </c>
      <c r="BT13" s="590" t="s">
        <v>286</v>
      </c>
      <c r="BU13" s="590" t="s">
        <v>286</v>
      </c>
      <c r="BV13" s="590" t="s">
        <v>286</v>
      </c>
      <c r="BW13" s="590" t="s">
        <v>286</v>
      </c>
      <c r="BX13" s="590" t="str">
        <f t="shared" si="0"/>
        <v>紙漉き事業費計</v>
      </c>
      <c r="BY13" s="605">
        <f>SUMIF('様式３（特用林産）'!$X$7:$X$159,BX13,'様式３（特用林産）'!$Y$7:$Y$159)</f>
        <v>0</v>
      </c>
      <c r="BZ13" s="592">
        <f>K13+M13+N13+O13+U13+W13+Y13+AE13+AG13</f>
        <v>0</v>
      </c>
      <c r="CA13" s="593" t="str">
        <f t="shared" si="5"/>
        <v>OK</v>
      </c>
    </row>
    <row r="14" spans="1:79" ht="26.25" customHeight="1" x14ac:dyDescent="0.2">
      <c r="A14" s="309">
        <f t="shared" si="6"/>
        <v>0</v>
      </c>
      <c r="B14" s="132">
        <v>9</v>
      </c>
      <c r="C14" s="631"/>
      <c r="D14" s="279"/>
      <c r="E14" s="428" t="s">
        <v>538</v>
      </c>
      <c r="F14" s="232" t="str">
        <f t="shared" si="1"/>
        <v>染物（草木たたき染め等）講師報償費</v>
      </c>
      <c r="G14" s="232" t="str">
        <f t="shared" si="2"/>
        <v>染物（草木たたき染め等）講師補助報償費</v>
      </c>
      <c r="H14" s="232" t="str">
        <f t="shared" si="3"/>
        <v>染物（草木たたき染め等）講師旅費</v>
      </c>
      <c r="I14" s="232" t="str">
        <f t="shared" si="4"/>
        <v>染物（草木たたき染め等）講師補助旅費</v>
      </c>
      <c r="J14" s="587">
        <f>SUMIF('様式３（特用林産）'!$H$7:$H$159,'集計表１（チェック用）'!$F14,'様式３（特用林産）'!$I$7:$I$159)</f>
        <v>0</v>
      </c>
      <c r="K14" s="587">
        <f>SUMIF('様式３（特用林産）'!$H$7:$H$159,'集計表１（チェック用）'!$F14,'様式３（特用林産）'!$R$7:$R$159)</f>
        <v>0</v>
      </c>
      <c r="L14" s="587">
        <f>SUMIF('様式３（特用林産）'!$H$7:$H$159,'集計表１（チェック用）'!$G14,'様式３（特用林産）'!$I$7:$I$159)</f>
        <v>0</v>
      </c>
      <c r="M14" s="587">
        <f>SUMIF('様式３（特用林産）'!$H$7:$H$159,'集計表１（チェック用）'!$G14,'様式３（特用林産）'!$R$7:$R$159)</f>
        <v>0</v>
      </c>
      <c r="N14" s="587">
        <f>SUMIF('様式３（特用林産）'!$X$7:$X$159,'集計表１（チェック用）'!$H14,'様式３（特用林産）'!$AC$7:$AC$159)</f>
        <v>0</v>
      </c>
      <c r="O14" s="587">
        <f>SUMIF('様式３（特用林産）'!$X$7:$X$159,'集計表１（チェック用）'!$I14,'様式３（特用林産）'!$AC$7:$AC$159)</f>
        <v>0</v>
      </c>
      <c r="P14" s="594" t="s">
        <v>539</v>
      </c>
      <c r="Q14" s="594" t="s">
        <v>540</v>
      </c>
      <c r="R14" s="594" t="s">
        <v>541</v>
      </c>
      <c r="S14" s="594" t="s">
        <v>542</v>
      </c>
      <c r="T14" s="587">
        <f>SUMIF('様式３（特用林産）'!$H$7:$H$159,'集計表１（チェック用）'!Q14,'様式３（特用林産）'!$J$7:$J$159)</f>
        <v>0</v>
      </c>
      <c r="U14" s="587">
        <f>SUMIF('様式３（特用林産）'!$H$7:$H$159,'集計表１（チェック用）'!Q14,'様式３（特用林産）'!$R$7:$R$159)</f>
        <v>0</v>
      </c>
      <c r="V14" s="587">
        <f>SUMIF('様式３（特用林産）'!$H$7:$H$159,'集計表１（チェック用）'!R14,'様式３（特用林産）'!$J$7:$J$159)</f>
        <v>0</v>
      </c>
      <c r="W14" s="587">
        <f>SUMIF('様式３（特用林産）'!$H$7:$H$159,'集計表１（チェック用）'!R14,'様式３（特用林産）'!$R$7:$R$159)</f>
        <v>0</v>
      </c>
      <c r="X14" s="587">
        <f>SUMIF('様式３（特用林産）'!$H$7:$H$159,'集計表１（チェック用）'!S14,'様式３（特用林産）'!$J$7:$J$159)</f>
        <v>0</v>
      </c>
      <c r="Y14" s="587">
        <f>SUMIF('様式３（特用林産）'!$H$7:$H$159,'集計表１（チェック用）'!S14,'様式３（特用林産）'!$R$7:$R$159)</f>
        <v>0</v>
      </c>
      <c r="Z14" s="595" t="s">
        <v>286</v>
      </c>
      <c r="AA14" s="595" t="s">
        <v>286</v>
      </c>
      <c r="AB14" s="595" t="s">
        <v>286</v>
      </c>
      <c r="AC14" s="595" t="s">
        <v>286</v>
      </c>
      <c r="AD14" s="595" t="s">
        <v>286</v>
      </c>
      <c r="AE14" s="595" t="s">
        <v>286</v>
      </c>
      <c r="AF14" s="595" t="s">
        <v>286</v>
      </c>
      <c r="AG14" s="595" t="s">
        <v>286</v>
      </c>
      <c r="AH14" s="595" t="s">
        <v>286</v>
      </c>
      <c r="AI14" s="595" t="s">
        <v>286</v>
      </c>
      <c r="AJ14" s="595" t="s">
        <v>286</v>
      </c>
      <c r="AK14" s="595" t="s">
        <v>286</v>
      </c>
      <c r="AL14" s="587">
        <f>SUMIF('様式３（特用林産）'!$H$7:$H$159,'集計表１（チェック用）'!AL4,'様式３（特用林産）'!$J$7:$J$159)</f>
        <v>0</v>
      </c>
      <c r="AM14" s="587">
        <f>SUMIF('様式３（特用林産）'!$H$7:$H$159,'集計表１（チェック用）'!AL4,'様式３（特用林産）'!$R$7:$R$159)</f>
        <v>0</v>
      </c>
      <c r="AN14" s="587">
        <f>SUMIF('様式３（特用林産）'!$H$7:$H$159,'集計表１（チェック用）'!AN4,'様式３（特用林産）'!$J$7:$J$159)</f>
        <v>0</v>
      </c>
      <c r="AO14" s="587">
        <f>SUMIF('様式３（特用林産）'!$H$7:$H$159,'集計表１（チェック用）'!AN4,'様式３（特用林産）'!$R$7:$R$159)</f>
        <v>0</v>
      </c>
      <c r="AP14" s="595" t="s">
        <v>286</v>
      </c>
      <c r="AQ14" s="595" t="s">
        <v>286</v>
      </c>
      <c r="AR14" s="595" t="s">
        <v>286</v>
      </c>
      <c r="AS14" s="595" t="s">
        <v>286</v>
      </c>
      <c r="AT14" s="595" t="s">
        <v>286</v>
      </c>
      <c r="AU14" s="595" t="s">
        <v>286</v>
      </c>
      <c r="AV14" s="595" t="s">
        <v>286</v>
      </c>
      <c r="AW14" s="595" t="s">
        <v>286</v>
      </c>
      <c r="AX14" s="595" t="s">
        <v>286</v>
      </c>
      <c r="AY14" s="595" t="s">
        <v>286</v>
      </c>
      <c r="AZ14" s="595" t="s">
        <v>286</v>
      </c>
      <c r="BA14" s="595" t="s">
        <v>286</v>
      </c>
      <c r="BB14" s="595" t="s">
        <v>286</v>
      </c>
      <c r="BC14" s="595" t="s">
        <v>286</v>
      </c>
      <c r="BD14" s="595" t="s">
        <v>286</v>
      </c>
      <c r="BE14" s="595" t="s">
        <v>286</v>
      </c>
      <c r="BF14" s="595" t="s">
        <v>286</v>
      </c>
      <c r="BG14" s="595" t="s">
        <v>286</v>
      </c>
      <c r="BH14" s="595" t="s">
        <v>286</v>
      </c>
      <c r="BI14" s="595" t="s">
        <v>286</v>
      </c>
      <c r="BJ14" s="595" t="s">
        <v>286</v>
      </c>
      <c r="BK14" s="595" t="s">
        <v>286</v>
      </c>
      <c r="BL14" s="595" t="s">
        <v>286</v>
      </c>
      <c r="BM14" s="595" t="s">
        <v>286</v>
      </c>
      <c r="BN14" s="595" t="s">
        <v>286</v>
      </c>
      <c r="BO14" s="595" t="s">
        <v>286</v>
      </c>
      <c r="BP14" s="595" t="s">
        <v>286</v>
      </c>
      <c r="BQ14" s="595" t="s">
        <v>286</v>
      </c>
      <c r="BR14" s="595" t="s">
        <v>286</v>
      </c>
      <c r="BS14" s="595" t="s">
        <v>286</v>
      </c>
      <c r="BT14" s="595" t="s">
        <v>286</v>
      </c>
      <c r="BU14" s="595" t="s">
        <v>286</v>
      </c>
      <c r="BV14" s="595" t="s">
        <v>286</v>
      </c>
      <c r="BW14" s="595" t="s">
        <v>286</v>
      </c>
      <c r="BX14" s="595" t="str">
        <f t="shared" si="0"/>
        <v>染物（草木たたき染め等）事業費計</v>
      </c>
      <c r="BY14" s="586">
        <f>SUMIF('様式３（特用林産）'!$X$7:$X$159,BX14,'様式３（特用林産）'!$Y$7:$Y$159)</f>
        <v>0</v>
      </c>
      <c r="BZ14" s="597">
        <f>K14+M14+N14+O14+U14+W14+Y14+AM14+AO14</f>
        <v>0</v>
      </c>
      <c r="CA14" s="598" t="str">
        <f t="shared" si="5"/>
        <v>OK</v>
      </c>
    </row>
    <row r="15" spans="1:79" ht="26.25" customHeight="1" x14ac:dyDescent="0.2">
      <c r="A15" s="309">
        <f t="shared" si="6"/>
        <v>0</v>
      </c>
      <c r="B15" s="132">
        <v>10</v>
      </c>
      <c r="C15" s="631"/>
      <c r="D15" s="279"/>
      <c r="E15" s="129" t="s">
        <v>172</v>
      </c>
      <c r="F15" s="232" t="str">
        <f t="shared" si="1"/>
        <v>薪づくり講師報償費</v>
      </c>
      <c r="G15" s="232" t="str">
        <f t="shared" si="2"/>
        <v>薪づくり講師補助報償費</v>
      </c>
      <c r="H15" s="232" t="str">
        <f t="shared" si="3"/>
        <v>薪づくり講師旅費</v>
      </c>
      <c r="I15" s="232" t="str">
        <f t="shared" si="4"/>
        <v>薪づくり講師補助旅費</v>
      </c>
      <c r="J15" s="587">
        <f>SUMIF('様式３（特用林産）'!$H$7:$H$159,'集計表１（チェック用）'!$F15,'様式３（特用林産）'!$I$7:$I$159)</f>
        <v>0</v>
      </c>
      <c r="K15" s="587">
        <f>SUMIF('様式３（特用林産）'!$H$7:$H$159,'集計表１（チェック用）'!$F15,'様式３（特用林産）'!$R$7:$R$159)</f>
        <v>0</v>
      </c>
      <c r="L15" s="587">
        <f>SUMIF('様式３（特用林産）'!$H$7:$H$159,'集計表１（チェック用）'!$G15,'様式３（特用林産）'!$I$7:$I$159)</f>
        <v>0</v>
      </c>
      <c r="M15" s="587">
        <f>SUMIF('様式３（特用林産）'!$H$7:$H$159,'集計表１（チェック用）'!$G15,'様式３（特用林産）'!$R$7:$R$159)</f>
        <v>0</v>
      </c>
      <c r="N15" s="587">
        <f>SUMIF('様式３（特用林産）'!$X$7:$X$159,'集計表１（チェック用）'!$H15,'様式３（特用林産）'!$AC$7:$AC$159)</f>
        <v>0</v>
      </c>
      <c r="O15" s="587">
        <f>SUMIF('様式３（特用林産）'!$X$7:$X$159,'集計表１（チェック用）'!$I15,'様式３（特用林産）'!$AC$7:$AC$159)</f>
        <v>0</v>
      </c>
      <c r="P15" s="594" t="s">
        <v>207</v>
      </c>
      <c r="Q15" s="594" t="s">
        <v>242</v>
      </c>
      <c r="R15" s="594" t="s">
        <v>256</v>
      </c>
      <c r="S15" s="594" t="s">
        <v>270</v>
      </c>
      <c r="T15" s="587">
        <f>SUMIF('様式３（特用林産）'!$H$7:$H$159,'集計表１（チェック用）'!Q15,'様式３（特用林産）'!$J$7:$J$159)</f>
        <v>0</v>
      </c>
      <c r="U15" s="587">
        <f>SUMIF('様式３（特用林産）'!$H$7:$H$159,'集計表１（チェック用）'!Q15,'様式３（特用林産）'!$R$7:$R$159)</f>
        <v>0</v>
      </c>
      <c r="V15" s="587">
        <f>SUMIF('様式３（特用林産）'!$H$7:$H$159,'集計表１（チェック用）'!R15,'様式３（特用林産）'!$J$7:$J$159)</f>
        <v>0</v>
      </c>
      <c r="W15" s="587">
        <f>SUMIF('様式３（特用林産）'!$H$7:$H$159,'集計表１（チェック用）'!R15,'様式３（特用林産）'!$R$7:$R$159)</f>
        <v>0</v>
      </c>
      <c r="X15" s="587">
        <f>SUMIF('様式３（特用林産）'!$H$7:$H$159,'集計表１（チェック用）'!S15,'様式３（特用林産）'!$J$7:$J$159)</f>
        <v>0</v>
      </c>
      <c r="Y15" s="587">
        <f>SUMIF('様式３（特用林産）'!$H$7:$H$159,'集計表１（チェック用）'!S15,'様式３（特用林産）'!$R$7:$R$159)</f>
        <v>0</v>
      </c>
      <c r="Z15" s="595" t="s">
        <v>286</v>
      </c>
      <c r="AA15" s="595" t="s">
        <v>286</v>
      </c>
      <c r="AB15" s="595" t="s">
        <v>286</v>
      </c>
      <c r="AC15" s="595" t="s">
        <v>286</v>
      </c>
      <c r="AD15" s="595" t="s">
        <v>286</v>
      </c>
      <c r="AE15" s="595" t="s">
        <v>286</v>
      </c>
      <c r="AF15" s="595" t="s">
        <v>286</v>
      </c>
      <c r="AG15" s="595" t="s">
        <v>286</v>
      </c>
      <c r="AH15" s="595" t="s">
        <v>286</v>
      </c>
      <c r="AI15" s="595" t="s">
        <v>286</v>
      </c>
      <c r="AJ15" s="595" t="s">
        <v>286</v>
      </c>
      <c r="AK15" s="595" t="s">
        <v>286</v>
      </c>
      <c r="AL15" s="595" t="s">
        <v>286</v>
      </c>
      <c r="AM15" s="595" t="s">
        <v>286</v>
      </c>
      <c r="AN15" s="595" t="s">
        <v>286</v>
      </c>
      <c r="AO15" s="595" t="s">
        <v>286</v>
      </c>
      <c r="AP15" s="595" t="s">
        <v>286</v>
      </c>
      <c r="AQ15" s="595" t="s">
        <v>286</v>
      </c>
      <c r="AR15" s="595" t="s">
        <v>286</v>
      </c>
      <c r="AS15" s="595" t="s">
        <v>286</v>
      </c>
      <c r="AT15" s="595" t="s">
        <v>286</v>
      </c>
      <c r="AU15" s="595" t="s">
        <v>286</v>
      </c>
      <c r="AV15" s="595" t="s">
        <v>286</v>
      </c>
      <c r="AW15" s="595" t="s">
        <v>286</v>
      </c>
      <c r="AX15" s="595" t="s">
        <v>286</v>
      </c>
      <c r="AY15" s="595" t="s">
        <v>286</v>
      </c>
      <c r="AZ15" s="595" t="s">
        <v>286</v>
      </c>
      <c r="BA15" s="595" t="s">
        <v>286</v>
      </c>
      <c r="BB15" s="595" t="s">
        <v>286</v>
      </c>
      <c r="BC15" s="595" t="s">
        <v>286</v>
      </c>
      <c r="BD15" s="595" t="s">
        <v>286</v>
      </c>
      <c r="BE15" s="595" t="s">
        <v>286</v>
      </c>
      <c r="BF15" s="595" t="s">
        <v>286</v>
      </c>
      <c r="BG15" s="595" t="s">
        <v>286</v>
      </c>
      <c r="BH15" s="595" t="s">
        <v>286</v>
      </c>
      <c r="BI15" s="595" t="s">
        <v>286</v>
      </c>
      <c r="BJ15" s="595" t="s">
        <v>286</v>
      </c>
      <c r="BK15" s="595" t="s">
        <v>286</v>
      </c>
      <c r="BL15" s="595" t="s">
        <v>286</v>
      </c>
      <c r="BM15" s="595" t="s">
        <v>286</v>
      </c>
      <c r="BN15" s="595" t="s">
        <v>286</v>
      </c>
      <c r="BO15" s="595" t="s">
        <v>286</v>
      </c>
      <c r="BP15" s="595" t="s">
        <v>286</v>
      </c>
      <c r="BQ15" s="595" t="s">
        <v>286</v>
      </c>
      <c r="BR15" s="595" t="s">
        <v>286</v>
      </c>
      <c r="BS15" s="595" t="s">
        <v>286</v>
      </c>
      <c r="BT15" s="595" t="s">
        <v>286</v>
      </c>
      <c r="BU15" s="595" t="s">
        <v>286</v>
      </c>
      <c r="BV15" s="595" t="s">
        <v>286</v>
      </c>
      <c r="BW15" s="595" t="s">
        <v>286</v>
      </c>
      <c r="BX15" s="595" t="str">
        <f t="shared" si="0"/>
        <v>薪づくり事業費計</v>
      </c>
      <c r="BY15" s="586">
        <f>SUMIF('様式３（特用林産）'!$X$7:$X$159,BX15,'様式３（特用林産）'!$Y$7:$Y$159)</f>
        <v>0</v>
      </c>
      <c r="BZ15" s="597">
        <f>K15+M15+N15+O15+U15+W15+Y15</f>
        <v>0</v>
      </c>
      <c r="CA15" s="598" t="str">
        <f t="shared" si="5"/>
        <v>OK</v>
      </c>
    </row>
    <row r="16" spans="1:79" ht="26.25" customHeight="1" thickBot="1" x14ac:dyDescent="0.25">
      <c r="A16" s="309">
        <f t="shared" si="6"/>
        <v>0</v>
      </c>
      <c r="B16" s="132">
        <v>11</v>
      </c>
      <c r="C16" s="631"/>
      <c r="D16" s="280"/>
      <c r="E16" s="264" t="s">
        <v>283</v>
      </c>
      <c r="F16" s="265" t="str">
        <f t="shared" si="1"/>
        <v>原木シイタケ植菌講師報償費</v>
      </c>
      <c r="G16" s="265" t="str">
        <f t="shared" si="2"/>
        <v>原木シイタケ植菌講師補助報償費</v>
      </c>
      <c r="H16" s="265" t="str">
        <f t="shared" si="3"/>
        <v>原木シイタケ植菌講師旅費</v>
      </c>
      <c r="I16" s="265" t="str">
        <f t="shared" si="4"/>
        <v>原木シイタケ植菌講師補助旅費</v>
      </c>
      <c r="J16" s="599">
        <f>SUMIF('様式３（特用林産）'!$H$7:$H$159,'集計表１（チェック用）'!$F16,'様式３（特用林産）'!$I$7:$I$159)</f>
        <v>0</v>
      </c>
      <c r="K16" s="599">
        <f>SUMIF('様式３（特用林産）'!$H$7:$H$159,'集計表１（チェック用）'!$F16,'様式３（特用林産）'!$R$7:$R$159)</f>
        <v>0</v>
      </c>
      <c r="L16" s="599">
        <f>SUMIF('様式３（特用林産）'!$H$7:$H$159,'集計表１（チェック用）'!$G16,'様式３（特用林産）'!$I$7:$I$159)</f>
        <v>0</v>
      </c>
      <c r="M16" s="599">
        <f>SUMIF('様式３（特用林産）'!$H$7:$H$159,'集計表１（チェック用）'!$G16,'様式３（特用林産）'!$R$7:$R$159)</f>
        <v>0</v>
      </c>
      <c r="N16" s="599">
        <f>SUMIF('様式３（特用林産）'!$X$7:$X$159,'集計表１（チェック用）'!$H16,'様式３（特用林産）'!$AC$7:$AC$159)</f>
        <v>0</v>
      </c>
      <c r="O16" s="599">
        <f>SUMIF('様式３（特用林産）'!$X$7:$X$159,'集計表１（チェック用）'!$I16,'様式３（特用林産）'!$AC$7:$AC$159)</f>
        <v>0</v>
      </c>
      <c r="P16" s="600" t="s">
        <v>377</v>
      </c>
      <c r="Q16" s="600" t="s">
        <v>378</v>
      </c>
      <c r="R16" s="600" t="s">
        <v>379</v>
      </c>
      <c r="S16" s="600" t="s">
        <v>380</v>
      </c>
      <c r="T16" s="599">
        <f>SUMIF('様式３（特用林産）'!$H$7:$H$159,'集計表１（チェック用）'!Q16,'様式３（特用林産）'!$J$7:$J$159)</f>
        <v>0</v>
      </c>
      <c r="U16" s="599">
        <f>SUMIF('様式３（特用林産）'!$H$7:$H$159,'集計表１（チェック用）'!Q16,'様式３（特用林産）'!$R$7:$R$159)</f>
        <v>0</v>
      </c>
      <c r="V16" s="599">
        <f>SUMIF('様式３（特用林産）'!$H$7:$H$159,'集計表１（チェック用）'!R16,'様式３（特用林産）'!$J$7:$J$159)</f>
        <v>0</v>
      </c>
      <c r="W16" s="599">
        <f>SUMIF('様式３（特用林産）'!$H$7:$H$159,'集計表１（チェック用）'!R16,'様式３（特用林産）'!$R$7:$R$159)</f>
        <v>0</v>
      </c>
      <c r="X16" s="599">
        <f>SUMIF('様式３（特用林産）'!$H$7:$H$159,'集計表１（チェック用）'!S16,'様式３（特用林産）'!$J$7:$J$159)</f>
        <v>0</v>
      </c>
      <c r="Y16" s="599">
        <f>SUMIF('様式３（特用林産）'!$H$7:$H$159,'集計表１（チェック用）'!S16,'様式３（特用林産）'!$R$7:$R$159)</f>
        <v>0</v>
      </c>
      <c r="Z16" s="601" t="s">
        <v>286</v>
      </c>
      <c r="AA16" s="601" t="s">
        <v>286</v>
      </c>
      <c r="AB16" s="601" t="s">
        <v>286</v>
      </c>
      <c r="AC16" s="601" t="s">
        <v>286</v>
      </c>
      <c r="AD16" s="601" t="s">
        <v>286</v>
      </c>
      <c r="AE16" s="601" t="s">
        <v>286</v>
      </c>
      <c r="AF16" s="601" t="s">
        <v>286</v>
      </c>
      <c r="AG16" s="601" t="s">
        <v>286</v>
      </c>
      <c r="AH16" s="599">
        <f>SUMIF('様式３（特用林産）'!$H$7:$H$159,'集計表１（チェック用）'!AH4,'様式３（特用林産）'!$J$7:$J$159)</f>
        <v>0</v>
      </c>
      <c r="AI16" s="599">
        <f>SUMIF('様式３（特用林産）'!$H$7:$H$159,'集計表１（チェック用）'!AH4,'様式３（特用林産）'!$R$7:$R$159)</f>
        <v>0</v>
      </c>
      <c r="AJ16" s="599">
        <f>SUMIF('様式３（特用林産）'!$H$7:$H$159,'集計表１（チェック用）'!AJ4,'様式３（特用林産）'!$J$7:$J$159)</f>
        <v>0</v>
      </c>
      <c r="AK16" s="599">
        <f>SUMIF('様式３（特用林産）'!$H$7:$H$159,'集計表１（チェック用）'!AJ4,'様式３（特用林産）'!$R$7:$R$159)</f>
        <v>0</v>
      </c>
      <c r="AL16" s="601" t="s">
        <v>286</v>
      </c>
      <c r="AM16" s="601" t="s">
        <v>286</v>
      </c>
      <c r="AN16" s="601" t="s">
        <v>286</v>
      </c>
      <c r="AO16" s="601" t="s">
        <v>286</v>
      </c>
      <c r="AP16" s="601" t="s">
        <v>286</v>
      </c>
      <c r="AQ16" s="601" t="s">
        <v>286</v>
      </c>
      <c r="AR16" s="601" t="s">
        <v>286</v>
      </c>
      <c r="AS16" s="601" t="s">
        <v>286</v>
      </c>
      <c r="AT16" s="601" t="s">
        <v>286</v>
      </c>
      <c r="AU16" s="601" t="s">
        <v>286</v>
      </c>
      <c r="AV16" s="601" t="s">
        <v>286</v>
      </c>
      <c r="AW16" s="601" t="s">
        <v>286</v>
      </c>
      <c r="AX16" s="601" t="s">
        <v>286</v>
      </c>
      <c r="AY16" s="601" t="s">
        <v>286</v>
      </c>
      <c r="AZ16" s="601" t="s">
        <v>286</v>
      </c>
      <c r="BA16" s="601" t="s">
        <v>286</v>
      </c>
      <c r="BB16" s="601" t="s">
        <v>286</v>
      </c>
      <c r="BC16" s="601" t="s">
        <v>286</v>
      </c>
      <c r="BD16" s="601" t="s">
        <v>286</v>
      </c>
      <c r="BE16" s="601" t="s">
        <v>286</v>
      </c>
      <c r="BF16" s="601" t="s">
        <v>286</v>
      </c>
      <c r="BG16" s="601" t="s">
        <v>286</v>
      </c>
      <c r="BH16" s="601" t="s">
        <v>286</v>
      </c>
      <c r="BI16" s="601" t="s">
        <v>286</v>
      </c>
      <c r="BJ16" s="601" t="s">
        <v>286</v>
      </c>
      <c r="BK16" s="601" t="s">
        <v>286</v>
      </c>
      <c r="BL16" s="601" t="s">
        <v>286</v>
      </c>
      <c r="BM16" s="601" t="s">
        <v>286</v>
      </c>
      <c r="BN16" s="601" t="s">
        <v>286</v>
      </c>
      <c r="BO16" s="601" t="s">
        <v>286</v>
      </c>
      <c r="BP16" s="601" t="s">
        <v>286</v>
      </c>
      <c r="BQ16" s="601" t="s">
        <v>286</v>
      </c>
      <c r="BR16" s="601" t="s">
        <v>286</v>
      </c>
      <c r="BS16" s="601" t="s">
        <v>286</v>
      </c>
      <c r="BT16" s="601" t="s">
        <v>286</v>
      </c>
      <c r="BU16" s="601" t="s">
        <v>286</v>
      </c>
      <c r="BV16" s="601" t="s">
        <v>286</v>
      </c>
      <c r="BW16" s="601" t="s">
        <v>286</v>
      </c>
      <c r="BX16" s="601" t="str">
        <f t="shared" si="0"/>
        <v>原木シイタケ植菌事業費計</v>
      </c>
      <c r="BY16" s="606">
        <f>SUMIF('様式３（特用林産）'!$X$7:$X$159,BX16,'様式３（特用林産）'!$Y$7:$Y$159)</f>
        <v>0</v>
      </c>
      <c r="BZ16" s="603">
        <f>K16+M16+N16+O16+U16+W16+Y16+AI16+AK16</f>
        <v>0</v>
      </c>
      <c r="CA16" s="604" t="str">
        <f t="shared" si="5"/>
        <v>OK</v>
      </c>
    </row>
    <row r="17" spans="1:82" ht="26.25" customHeight="1" x14ac:dyDescent="0.2">
      <c r="A17" s="309">
        <f>A16</f>
        <v>0</v>
      </c>
      <c r="B17" s="132">
        <v>12</v>
      </c>
      <c r="C17" s="631"/>
      <c r="D17" s="281" t="s">
        <v>565</v>
      </c>
      <c r="E17" s="555" t="s">
        <v>514</v>
      </c>
      <c r="F17" s="263" t="str">
        <f t="shared" si="1"/>
        <v>木の笛づくり講師報償費</v>
      </c>
      <c r="G17" s="263" t="str">
        <f t="shared" si="2"/>
        <v>木の笛づくり講師補助報償費</v>
      </c>
      <c r="H17" s="263" t="str">
        <f t="shared" si="3"/>
        <v>木の笛づくり講師旅費</v>
      </c>
      <c r="I17" s="263" t="str">
        <f t="shared" si="4"/>
        <v>木の笛づくり講師補助旅費</v>
      </c>
      <c r="J17" s="588">
        <f>SUMIF('様式４（木工）'!$H$7:$H$160,'集計表１（チェック用）'!$F17,'様式４（木工）'!$I$7:$I$160)</f>
        <v>0</v>
      </c>
      <c r="K17" s="588">
        <f>SUMIF('様式４（木工）'!$H$7:$H$160,'集計表１（チェック用）'!$F17,'様式４（木工）'!$R$7:$R$160)</f>
        <v>0</v>
      </c>
      <c r="L17" s="588">
        <f>SUMIF('様式４（木工）'!$H$7:$H$160,'集計表１（チェック用）'!$G17,'様式４（木工）'!$I$7:$I$160)</f>
        <v>0</v>
      </c>
      <c r="M17" s="588">
        <f>SUMIF('様式４（木工）'!$H$7:$H$160,'集計表１（チェック用）'!$G17,'様式４（木工）'!$R$7:$R$160)</f>
        <v>0</v>
      </c>
      <c r="N17" s="588">
        <f>SUMIF('様式４（木工）'!$X$7:$X$160,'集計表１（チェック用）'!$H17,'様式４（木工）'!$AC$7:$AC$160)</f>
        <v>0</v>
      </c>
      <c r="O17" s="588">
        <f>SUMIF('様式４（木工）'!$X$7:$X$160,'集計表１（チェック用）'!$I17,'様式４（木工）'!$AC$7:$AC$160)</f>
        <v>0</v>
      </c>
      <c r="P17" s="589" t="s">
        <v>543</v>
      </c>
      <c r="Q17" s="589" t="s">
        <v>544</v>
      </c>
      <c r="R17" s="589" t="s">
        <v>545</v>
      </c>
      <c r="S17" s="589" t="s">
        <v>546</v>
      </c>
      <c r="T17" s="607">
        <f>SUMIF('様式４（木工）'!$H$7:$H$160,'集計表１（チェック用）'!$Q17,'様式４（木工）'!$J$7:$J$160)</f>
        <v>0</v>
      </c>
      <c r="U17" s="607">
        <f>SUMIF('様式４（木工）'!$H$7:$H$160,'集計表１（チェック用）'!$Q17,'様式４（木工）'!$R$7:$R$160)</f>
        <v>0</v>
      </c>
      <c r="V17" s="607">
        <f>SUMIF('様式４（木工）'!$H$7:$H$160,'集計表１（チェック用）'!$R17,'様式４（木工）'!$J$7:$J$160)</f>
        <v>0</v>
      </c>
      <c r="W17" s="607">
        <f>SUMIF('様式４（木工）'!$H$7:$H$160,'集計表１（チェック用）'!$R17,'様式４（木工）'!$R$7:$R$160)</f>
        <v>0</v>
      </c>
      <c r="X17" s="607">
        <f>SUMIF('様式４（木工）'!$H$7:$H$160,'集計表１（チェック用）'!$S17,'様式４（木工）'!$J$7:$J$160)</f>
        <v>0</v>
      </c>
      <c r="Y17" s="607">
        <f>SUMIF('様式４（木工）'!$H$7:$H$160,'集計表１（チェック用）'!$S17,'様式４（木工）'!$R$7:$R$160)</f>
        <v>0</v>
      </c>
      <c r="Z17" s="590" t="s">
        <v>286</v>
      </c>
      <c r="AA17" s="590" t="s">
        <v>286</v>
      </c>
      <c r="AB17" s="590" t="s">
        <v>286</v>
      </c>
      <c r="AC17" s="590" t="s">
        <v>286</v>
      </c>
      <c r="AD17" s="590" t="s">
        <v>286</v>
      </c>
      <c r="AE17" s="590" t="s">
        <v>286</v>
      </c>
      <c r="AF17" s="590" t="s">
        <v>286</v>
      </c>
      <c r="AG17" s="590" t="s">
        <v>286</v>
      </c>
      <c r="AH17" s="590" t="s">
        <v>286</v>
      </c>
      <c r="AI17" s="590" t="s">
        <v>286</v>
      </c>
      <c r="AJ17" s="590" t="s">
        <v>286</v>
      </c>
      <c r="AK17" s="590" t="s">
        <v>286</v>
      </c>
      <c r="AL17" s="590" t="s">
        <v>286</v>
      </c>
      <c r="AM17" s="590" t="s">
        <v>286</v>
      </c>
      <c r="AN17" s="590" t="s">
        <v>286</v>
      </c>
      <c r="AO17" s="590" t="s">
        <v>286</v>
      </c>
      <c r="AP17" s="607">
        <f>SUMIF('様式４（木工）'!$H$7:$H$160,$AP$4,'様式４（木工）'!$J$7:$J$160)</f>
        <v>0</v>
      </c>
      <c r="AQ17" s="607">
        <f>SUMIF('様式４（木工）'!$H$7:$H$160,AP4,'様式４（木工）'!$R$7:$R$160)</f>
        <v>0</v>
      </c>
      <c r="AR17" s="590" t="s">
        <v>286</v>
      </c>
      <c r="AS17" s="590" t="s">
        <v>286</v>
      </c>
      <c r="AT17" s="590" t="s">
        <v>286</v>
      </c>
      <c r="AU17" s="590" t="s">
        <v>286</v>
      </c>
      <c r="AV17" s="590" t="s">
        <v>286</v>
      </c>
      <c r="AW17" s="590" t="s">
        <v>286</v>
      </c>
      <c r="AX17" s="590" t="s">
        <v>286</v>
      </c>
      <c r="AY17" s="590" t="s">
        <v>286</v>
      </c>
      <c r="AZ17" s="590" t="s">
        <v>286</v>
      </c>
      <c r="BA17" s="590" t="s">
        <v>286</v>
      </c>
      <c r="BB17" s="590" t="s">
        <v>286</v>
      </c>
      <c r="BC17" s="590" t="s">
        <v>286</v>
      </c>
      <c r="BD17" s="590" t="s">
        <v>286</v>
      </c>
      <c r="BE17" s="590" t="s">
        <v>286</v>
      </c>
      <c r="BF17" s="590" t="s">
        <v>286</v>
      </c>
      <c r="BG17" s="590" t="s">
        <v>286</v>
      </c>
      <c r="BH17" s="590" t="s">
        <v>286</v>
      </c>
      <c r="BI17" s="590" t="s">
        <v>286</v>
      </c>
      <c r="BJ17" s="590" t="s">
        <v>286</v>
      </c>
      <c r="BK17" s="590" t="s">
        <v>286</v>
      </c>
      <c r="BL17" s="590" t="s">
        <v>286</v>
      </c>
      <c r="BM17" s="590" t="s">
        <v>286</v>
      </c>
      <c r="BN17" s="590" t="s">
        <v>286</v>
      </c>
      <c r="BO17" s="590" t="s">
        <v>286</v>
      </c>
      <c r="BP17" s="590" t="s">
        <v>286</v>
      </c>
      <c r="BQ17" s="590" t="s">
        <v>286</v>
      </c>
      <c r="BR17" s="590" t="s">
        <v>286</v>
      </c>
      <c r="BS17" s="590" t="s">
        <v>286</v>
      </c>
      <c r="BT17" s="590" t="s">
        <v>286</v>
      </c>
      <c r="BU17" s="590" t="s">
        <v>286</v>
      </c>
      <c r="BV17" s="590" t="s">
        <v>286</v>
      </c>
      <c r="BW17" s="590" t="s">
        <v>286</v>
      </c>
      <c r="BX17" s="590" t="str">
        <f t="shared" si="0"/>
        <v>木の笛づくり事業費計</v>
      </c>
      <c r="BY17" s="591">
        <f>SUMIF('様式４（木工）'!$X$7:$X$160,BX17,'様式４（木工）'!$Y$7:$Y$160)</f>
        <v>0</v>
      </c>
      <c r="BZ17" s="592">
        <f>K17+M17+N17+O17+U17+W17+Y17+AQ17</f>
        <v>0</v>
      </c>
      <c r="CA17" s="593" t="str">
        <f t="shared" si="5"/>
        <v>OK</v>
      </c>
    </row>
    <row r="18" spans="1:82" ht="26.25" customHeight="1" x14ac:dyDescent="0.2">
      <c r="A18" s="309">
        <f t="shared" si="6"/>
        <v>0</v>
      </c>
      <c r="B18" s="132">
        <v>13</v>
      </c>
      <c r="C18" s="631"/>
      <c r="D18" s="282"/>
      <c r="E18" s="129" t="s">
        <v>571</v>
      </c>
      <c r="F18" s="232" t="str">
        <f t="shared" si="1"/>
        <v>木のスプーンづくり講師報償費</v>
      </c>
      <c r="G18" s="232" t="str">
        <f t="shared" si="2"/>
        <v>木のスプーンづくり講師補助報償費</v>
      </c>
      <c r="H18" s="232" t="str">
        <f t="shared" si="3"/>
        <v>木のスプーンづくり講師旅費</v>
      </c>
      <c r="I18" s="232" t="str">
        <f t="shared" si="4"/>
        <v>木のスプーンづくり講師補助旅費</v>
      </c>
      <c r="J18" s="587">
        <f>SUMIF('様式４（木工）'!$H$7:$H$160,'集計表１（チェック用）'!$F18,'様式４（木工）'!$I$7:$I$160)</f>
        <v>0</v>
      </c>
      <c r="K18" s="587">
        <f>SUMIF('様式４（木工）'!$H$7:$H$160,'集計表１（チェック用）'!$F18,'様式４（木工）'!$R$7:$R$160)</f>
        <v>0</v>
      </c>
      <c r="L18" s="587">
        <f>SUMIF('様式４（木工）'!$H$7:$H$160,'集計表１（チェック用）'!$G18,'様式４（木工）'!$I$7:$I$160)</f>
        <v>0</v>
      </c>
      <c r="M18" s="587">
        <f>SUMIF('様式４（木工）'!$H$7:$H$160,'集計表１（チェック用）'!$G18,'様式４（木工）'!$R$7:$R$160)</f>
        <v>0</v>
      </c>
      <c r="N18" s="587">
        <f>SUMIF('様式４（木工）'!$X$7:$X$160,'集計表１（チェック用）'!$H18,'様式４（木工）'!$AC$7:$AC$160)</f>
        <v>0</v>
      </c>
      <c r="O18" s="587">
        <f>SUMIF('様式４（木工）'!$X$7:$X$160,'集計表１（チェック用）'!$I18,'様式４（木工）'!$AC$7:$AC$160)</f>
        <v>0</v>
      </c>
      <c r="P18" s="594" t="s">
        <v>598</v>
      </c>
      <c r="Q18" s="594" t="s">
        <v>599</v>
      </c>
      <c r="R18" s="594" t="s">
        <v>600</v>
      </c>
      <c r="S18" s="594" t="s">
        <v>601</v>
      </c>
      <c r="T18" s="608">
        <f>SUMIF('様式４（木工）'!$H$7:$H$160,'集計表１（チェック用）'!$Q18,'様式４（木工）'!$J$7:$J$160)</f>
        <v>0</v>
      </c>
      <c r="U18" s="608">
        <f>SUMIF('様式４（木工）'!$H$7:$H$160,'集計表１（チェック用）'!$Q18,'様式４（木工）'!$R$7:$R$160)</f>
        <v>0</v>
      </c>
      <c r="V18" s="608">
        <f>SUMIF('様式４（木工）'!$H$7:$H$160,'集計表１（チェック用）'!$R18,'様式４（木工）'!$J$7:$J$160)</f>
        <v>0</v>
      </c>
      <c r="W18" s="608">
        <f>SUMIF('様式４（木工）'!$H$7:$H$160,'集計表１（チェック用）'!$R18,'様式４（木工）'!$R$7:$R$160)</f>
        <v>0</v>
      </c>
      <c r="X18" s="608">
        <f>SUMIF('様式４（木工）'!$H$7:$H$160,'集計表１（チェック用）'!$S18,'様式４（木工）'!$J$7:$J$160)</f>
        <v>0</v>
      </c>
      <c r="Y18" s="608">
        <f>SUMIF('様式４（木工）'!$H$7:$H$160,'集計表１（チェック用）'!$S18,'様式４（木工）'!$R$7:$R$160)</f>
        <v>0</v>
      </c>
      <c r="Z18" s="595" t="s">
        <v>286</v>
      </c>
      <c r="AA18" s="595" t="s">
        <v>286</v>
      </c>
      <c r="AB18" s="595" t="s">
        <v>286</v>
      </c>
      <c r="AC18" s="595" t="s">
        <v>286</v>
      </c>
      <c r="AD18" s="595" t="s">
        <v>286</v>
      </c>
      <c r="AE18" s="595" t="s">
        <v>286</v>
      </c>
      <c r="AF18" s="595" t="s">
        <v>286</v>
      </c>
      <c r="AG18" s="595" t="s">
        <v>286</v>
      </c>
      <c r="AH18" s="595" t="s">
        <v>286</v>
      </c>
      <c r="AI18" s="595" t="s">
        <v>286</v>
      </c>
      <c r="AJ18" s="595" t="s">
        <v>286</v>
      </c>
      <c r="AK18" s="595" t="s">
        <v>286</v>
      </c>
      <c r="AL18" s="595" t="s">
        <v>286</v>
      </c>
      <c r="AM18" s="595" t="s">
        <v>286</v>
      </c>
      <c r="AN18" s="595" t="s">
        <v>286</v>
      </c>
      <c r="AO18" s="595" t="s">
        <v>286</v>
      </c>
      <c r="AP18" s="595" t="s">
        <v>286</v>
      </c>
      <c r="AQ18" s="595" t="s">
        <v>286</v>
      </c>
      <c r="AR18" s="608">
        <f>SUMIF('様式４（木工）'!$H$7:$H$160,$AR$4,'様式４（木工）'!$J$7:$J$160)</f>
        <v>0</v>
      </c>
      <c r="AS18" s="608">
        <f>SUMIF('様式４（木工）'!$H$7:$H$160,AR4,'様式４（木工）'!$R$7:$R$160)</f>
        <v>0</v>
      </c>
      <c r="AT18" s="595" t="s">
        <v>286</v>
      </c>
      <c r="AU18" s="595" t="s">
        <v>286</v>
      </c>
      <c r="AV18" s="595" t="s">
        <v>286</v>
      </c>
      <c r="AW18" s="595" t="s">
        <v>286</v>
      </c>
      <c r="AX18" s="595" t="s">
        <v>286</v>
      </c>
      <c r="AY18" s="595" t="s">
        <v>286</v>
      </c>
      <c r="AZ18" s="595" t="s">
        <v>286</v>
      </c>
      <c r="BA18" s="595" t="s">
        <v>286</v>
      </c>
      <c r="BB18" s="595" t="s">
        <v>286</v>
      </c>
      <c r="BC18" s="595" t="s">
        <v>286</v>
      </c>
      <c r="BD18" s="595" t="s">
        <v>286</v>
      </c>
      <c r="BE18" s="595" t="s">
        <v>286</v>
      </c>
      <c r="BF18" s="595" t="s">
        <v>286</v>
      </c>
      <c r="BG18" s="595" t="s">
        <v>286</v>
      </c>
      <c r="BH18" s="595" t="s">
        <v>286</v>
      </c>
      <c r="BI18" s="595" t="s">
        <v>286</v>
      </c>
      <c r="BJ18" s="595" t="s">
        <v>286</v>
      </c>
      <c r="BK18" s="595" t="s">
        <v>286</v>
      </c>
      <c r="BL18" s="595" t="s">
        <v>286</v>
      </c>
      <c r="BM18" s="595" t="s">
        <v>286</v>
      </c>
      <c r="BN18" s="595" t="s">
        <v>286</v>
      </c>
      <c r="BO18" s="595" t="s">
        <v>286</v>
      </c>
      <c r="BP18" s="595" t="s">
        <v>286</v>
      </c>
      <c r="BQ18" s="595" t="s">
        <v>286</v>
      </c>
      <c r="BR18" s="595" t="s">
        <v>286</v>
      </c>
      <c r="BS18" s="595" t="s">
        <v>286</v>
      </c>
      <c r="BT18" s="595" t="s">
        <v>286</v>
      </c>
      <c r="BU18" s="595" t="s">
        <v>286</v>
      </c>
      <c r="BV18" s="595" t="s">
        <v>286</v>
      </c>
      <c r="BW18" s="595" t="s">
        <v>286</v>
      </c>
      <c r="BX18" s="595" t="str">
        <f t="shared" si="0"/>
        <v>木のスプーンづくり事業費計</v>
      </c>
      <c r="BY18" s="596">
        <f>SUMIF('様式４（木工）'!$X$7:$X$160,BX18,'様式４（木工）'!$Y$7:$Y$160)</f>
        <v>0</v>
      </c>
      <c r="BZ18" s="597">
        <f>K18+M18+N18+O18+U18+W18+Y18+AS18</f>
        <v>0</v>
      </c>
      <c r="CA18" s="598" t="str">
        <f t="shared" si="5"/>
        <v>OK</v>
      </c>
    </row>
    <row r="19" spans="1:82" ht="26.25" customHeight="1" x14ac:dyDescent="0.2">
      <c r="A19" s="309">
        <f t="shared" si="6"/>
        <v>0</v>
      </c>
      <c r="B19" s="132">
        <v>14</v>
      </c>
      <c r="C19" s="631"/>
      <c r="D19" s="282"/>
      <c r="E19" s="129" t="s">
        <v>173</v>
      </c>
      <c r="F19" s="232" t="str">
        <f t="shared" si="1"/>
        <v>木のカスタネットづくり講師報償費</v>
      </c>
      <c r="G19" s="232" t="str">
        <f t="shared" si="2"/>
        <v>木のカスタネットづくり講師補助報償費</v>
      </c>
      <c r="H19" s="232" t="str">
        <f t="shared" si="3"/>
        <v>木のカスタネットづくり講師旅費</v>
      </c>
      <c r="I19" s="232" t="str">
        <f t="shared" si="4"/>
        <v>木のカスタネットづくり講師補助旅費</v>
      </c>
      <c r="J19" s="587">
        <f>SUMIF('様式４（木工）'!$H$7:$H$160,'集計表１（チェック用）'!$F19,'様式４（木工）'!$I$7:$I$160)</f>
        <v>0</v>
      </c>
      <c r="K19" s="587">
        <f>SUMIF('様式４（木工）'!$H$7:$H$160,'集計表１（チェック用）'!$F19,'様式４（木工）'!$R$7:$R$160)</f>
        <v>0</v>
      </c>
      <c r="L19" s="587">
        <f>SUMIF('様式４（木工）'!$H$7:$H$160,'集計表１（チェック用）'!$G19,'様式４（木工）'!$I$7:$I$160)</f>
        <v>0</v>
      </c>
      <c r="M19" s="587">
        <f>SUMIF('様式４（木工）'!$H$7:$H$160,'集計表１（チェック用）'!$G19,'様式４（木工）'!$R$7:$R$160)</f>
        <v>0</v>
      </c>
      <c r="N19" s="587">
        <f>SUMIF('様式４（木工）'!$X$7:$X$160,'集計表１（チェック用）'!$H19,'様式４（木工）'!$AC$7:$AC$160)</f>
        <v>0</v>
      </c>
      <c r="O19" s="587">
        <f>SUMIF('様式４（木工）'!$X$7:$X$160,'集計表１（チェック用）'!$I19,'様式４（木工）'!$AC$7:$AC$160)</f>
        <v>0</v>
      </c>
      <c r="P19" s="594" t="s">
        <v>208</v>
      </c>
      <c r="Q19" s="594" t="s">
        <v>243</v>
      </c>
      <c r="R19" s="594" t="s">
        <v>257</v>
      </c>
      <c r="S19" s="594" t="s">
        <v>271</v>
      </c>
      <c r="T19" s="608">
        <f>SUMIF('様式４（木工）'!$H$7:$H$160,'集計表１（チェック用）'!$Q19,'様式４（木工）'!$J$7:$J$160)</f>
        <v>0</v>
      </c>
      <c r="U19" s="608">
        <f>SUMIF('様式４（木工）'!$H$7:$H$160,'集計表１（チェック用）'!$Q19,'様式４（木工）'!$R$7:$R$160)</f>
        <v>0</v>
      </c>
      <c r="V19" s="608">
        <f>SUMIF('様式４（木工）'!$H$7:$H$160,'集計表１（チェック用）'!$R19,'様式４（木工）'!$J$7:$J$160)</f>
        <v>0</v>
      </c>
      <c r="W19" s="608">
        <f>SUMIF('様式４（木工）'!$H$7:$H$160,'集計表１（チェック用）'!$R19,'様式４（木工）'!$R$7:$R$160)</f>
        <v>0</v>
      </c>
      <c r="X19" s="608">
        <f>SUMIF('様式４（木工）'!$H$7:$H$160,'集計表１（チェック用）'!$S19,'様式４（木工）'!$J$7:$J$160)</f>
        <v>0</v>
      </c>
      <c r="Y19" s="608">
        <f>SUMIF('様式４（木工）'!$H$7:$H$160,'集計表１（チェック用）'!$S19,'様式４（木工）'!$R$7:$R$160)</f>
        <v>0</v>
      </c>
      <c r="Z19" s="595" t="s">
        <v>286</v>
      </c>
      <c r="AA19" s="595" t="s">
        <v>286</v>
      </c>
      <c r="AB19" s="595" t="s">
        <v>286</v>
      </c>
      <c r="AC19" s="595" t="s">
        <v>286</v>
      </c>
      <c r="AD19" s="595" t="s">
        <v>286</v>
      </c>
      <c r="AE19" s="595" t="s">
        <v>286</v>
      </c>
      <c r="AF19" s="595" t="s">
        <v>286</v>
      </c>
      <c r="AG19" s="595" t="s">
        <v>286</v>
      </c>
      <c r="AH19" s="595" t="s">
        <v>286</v>
      </c>
      <c r="AI19" s="595" t="s">
        <v>286</v>
      </c>
      <c r="AJ19" s="595" t="s">
        <v>286</v>
      </c>
      <c r="AK19" s="595" t="s">
        <v>286</v>
      </c>
      <c r="AL19" s="595" t="s">
        <v>286</v>
      </c>
      <c r="AM19" s="595" t="s">
        <v>286</v>
      </c>
      <c r="AN19" s="595" t="s">
        <v>286</v>
      </c>
      <c r="AO19" s="595" t="s">
        <v>286</v>
      </c>
      <c r="AP19" s="595" t="s">
        <v>286</v>
      </c>
      <c r="AQ19" s="595" t="s">
        <v>286</v>
      </c>
      <c r="AR19" s="595" t="s">
        <v>286</v>
      </c>
      <c r="AS19" s="595" t="s">
        <v>286</v>
      </c>
      <c r="AT19" s="608">
        <f>SUMIF('様式４（木工）'!$H$7:$H$160,$AT$4,'様式４（木工）'!$J$7:$J$160)</f>
        <v>0</v>
      </c>
      <c r="AU19" s="608">
        <f>SUMIF('様式４（木工）'!$H$7:$H$160,AT4,'様式４（木工）'!$R$7:$R$160)</f>
        <v>0</v>
      </c>
      <c r="AV19" s="595" t="s">
        <v>286</v>
      </c>
      <c r="AW19" s="595" t="s">
        <v>286</v>
      </c>
      <c r="AX19" s="595" t="s">
        <v>286</v>
      </c>
      <c r="AY19" s="595" t="s">
        <v>286</v>
      </c>
      <c r="AZ19" s="595" t="s">
        <v>286</v>
      </c>
      <c r="BA19" s="595" t="s">
        <v>286</v>
      </c>
      <c r="BB19" s="595" t="s">
        <v>286</v>
      </c>
      <c r="BC19" s="595" t="s">
        <v>286</v>
      </c>
      <c r="BD19" s="595" t="s">
        <v>286</v>
      </c>
      <c r="BE19" s="595" t="s">
        <v>286</v>
      </c>
      <c r="BF19" s="595" t="s">
        <v>286</v>
      </c>
      <c r="BG19" s="595" t="s">
        <v>286</v>
      </c>
      <c r="BH19" s="595" t="s">
        <v>286</v>
      </c>
      <c r="BI19" s="595" t="s">
        <v>286</v>
      </c>
      <c r="BJ19" s="595" t="s">
        <v>286</v>
      </c>
      <c r="BK19" s="595" t="s">
        <v>286</v>
      </c>
      <c r="BL19" s="595" t="s">
        <v>286</v>
      </c>
      <c r="BM19" s="595" t="s">
        <v>286</v>
      </c>
      <c r="BN19" s="595" t="s">
        <v>286</v>
      </c>
      <c r="BO19" s="595" t="s">
        <v>286</v>
      </c>
      <c r="BP19" s="595" t="s">
        <v>286</v>
      </c>
      <c r="BQ19" s="595" t="s">
        <v>286</v>
      </c>
      <c r="BR19" s="595" t="s">
        <v>286</v>
      </c>
      <c r="BS19" s="595" t="s">
        <v>286</v>
      </c>
      <c r="BT19" s="595" t="s">
        <v>286</v>
      </c>
      <c r="BU19" s="595" t="s">
        <v>286</v>
      </c>
      <c r="BV19" s="595" t="s">
        <v>286</v>
      </c>
      <c r="BW19" s="595" t="s">
        <v>286</v>
      </c>
      <c r="BX19" s="595" t="str">
        <f t="shared" si="0"/>
        <v>木のカスタネットづくり事業費計</v>
      </c>
      <c r="BY19" s="596">
        <f>SUMIF('様式４（木工）'!$X$7:$X$160,BX19,'様式４（木工）'!$Y$7:$Y$160)</f>
        <v>0</v>
      </c>
      <c r="BZ19" s="597">
        <f>K19+M19+N19+O19+U19+W19+Y19+AU19</f>
        <v>0</v>
      </c>
      <c r="CA19" s="598" t="str">
        <f t="shared" si="5"/>
        <v>OK</v>
      </c>
    </row>
    <row r="20" spans="1:82" ht="26.25" customHeight="1" x14ac:dyDescent="0.2">
      <c r="A20" s="309">
        <f t="shared" si="6"/>
        <v>0</v>
      </c>
      <c r="B20" s="132">
        <v>15</v>
      </c>
      <c r="C20" s="631"/>
      <c r="D20" s="282"/>
      <c r="E20" s="129" t="s">
        <v>174</v>
      </c>
      <c r="F20" s="232" t="str">
        <f t="shared" si="1"/>
        <v>木のアクセサリーづくり講師報償費</v>
      </c>
      <c r="G20" s="232" t="str">
        <f t="shared" si="2"/>
        <v>木のアクセサリーづくり講師補助報償費</v>
      </c>
      <c r="H20" s="232" t="str">
        <f t="shared" si="3"/>
        <v>木のアクセサリーづくり講師旅費</v>
      </c>
      <c r="I20" s="232" t="str">
        <f t="shared" si="4"/>
        <v>木のアクセサリーづくり講師補助旅費</v>
      </c>
      <c r="J20" s="587">
        <f>SUMIF('様式４（木工）'!$H$7:$H$160,'集計表１（チェック用）'!$F20,'様式４（木工）'!$I$7:$I$160)</f>
        <v>0</v>
      </c>
      <c r="K20" s="587">
        <f>SUMIF('様式４（木工）'!$H$7:$H$160,'集計表１（チェック用）'!$F20,'様式４（木工）'!$R$7:$R$160)</f>
        <v>0</v>
      </c>
      <c r="L20" s="587">
        <f>SUMIF('様式４（木工）'!$H$7:$H$160,'集計表１（チェック用）'!$G20,'様式４（木工）'!$I$7:$I$160)</f>
        <v>0</v>
      </c>
      <c r="M20" s="587">
        <f>SUMIF('様式４（木工）'!$H$7:$H$160,'集計表１（チェック用）'!$G20,'様式４（木工）'!$R$7:$R$160)</f>
        <v>0</v>
      </c>
      <c r="N20" s="587">
        <f>SUMIF('様式４（木工）'!$X$7:$X$160,'集計表１（チェック用）'!$H20,'様式４（木工）'!$AC$7:$AC$160)</f>
        <v>0</v>
      </c>
      <c r="O20" s="587">
        <f>SUMIF('様式４（木工）'!$X$7:$X$160,'集計表１（チェック用）'!$I20,'様式４（木工）'!$AC$7:$AC$160)</f>
        <v>0</v>
      </c>
      <c r="P20" s="594" t="s">
        <v>209</v>
      </c>
      <c r="Q20" s="594" t="s">
        <v>244</v>
      </c>
      <c r="R20" s="594" t="s">
        <v>258</v>
      </c>
      <c r="S20" s="594" t="s">
        <v>272</v>
      </c>
      <c r="T20" s="608">
        <f>SUMIF('様式４（木工）'!$H$7:$H$160,'集計表１（チェック用）'!$Q20,'様式４（木工）'!$J$7:$J$160)</f>
        <v>0</v>
      </c>
      <c r="U20" s="608">
        <f>SUMIF('様式４（木工）'!$H$7:$H$160,'集計表１（チェック用）'!$Q20,'様式４（木工）'!$R$7:$R$160)</f>
        <v>0</v>
      </c>
      <c r="V20" s="608">
        <f>SUMIF('様式４（木工）'!$H$7:$H$160,'集計表１（チェック用）'!$R20,'様式４（木工）'!$J$7:$J$160)</f>
        <v>0</v>
      </c>
      <c r="W20" s="608">
        <f>SUMIF('様式４（木工）'!$H$7:$H$160,'集計表１（チェック用）'!$R20,'様式４（木工）'!$R$7:$R$160)</f>
        <v>0</v>
      </c>
      <c r="X20" s="608">
        <f>SUMIF('様式４（木工）'!$H$7:$H$160,'集計表１（チェック用）'!$S20,'様式４（木工）'!$J$7:$J$160)</f>
        <v>0</v>
      </c>
      <c r="Y20" s="608">
        <f>SUMIF('様式４（木工）'!$H$7:$H$160,'集計表１（チェック用）'!$S20,'様式４（木工）'!$R$7:$R$160)</f>
        <v>0</v>
      </c>
      <c r="Z20" s="595" t="s">
        <v>286</v>
      </c>
      <c r="AA20" s="595" t="s">
        <v>286</v>
      </c>
      <c r="AB20" s="595" t="s">
        <v>286</v>
      </c>
      <c r="AC20" s="595" t="s">
        <v>286</v>
      </c>
      <c r="AD20" s="595" t="s">
        <v>286</v>
      </c>
      <c r="AE20" s="595" t="s">
        <v>286</v>
      </c>
      <c r="AF20" s="595" t="s">
        <v>286</v>
      </c>
      <c r="AG20" s="595" t="s">
        <v>286</v>
      </c>
      <c r="AH20" s="595" t="s">
        <v>286</v>
      </c>
      <c r="AI20" s="595" t="s">
        <v>286</v>
      </c>
      <c r="AJ20" s="595" t="s">
        <v>286</v>
      </c>
      <c r="AK20" s="595" t="s">
        <v>286</v>
      </c>
      <c r="AL20" s="595" t="s">
        <v>286</v>
      </c>
      <c r="AM20" s="595" t="s">
        <v>286</v>
      </c>
      <c r="AN20" s="595" t="s">
        <v>286</v>
      </c>
      <c r="AO20" s="595" t="s">
        <v>286</v>
      </c>
      <c r="AP20" s="595" t="s">
        <v>286</v>
      </c>
      <c r="AQ20" s="595" t="s">
        <v>286</v>
      </c>
      <c r="AR20" s="595" t="s">
        <v>286</v>
      </c>
      <c r="AS20" s="595" t="s">
        <v>286</v>
      </c>
      <c r="AT20" s="595" t="s">
        <v>286</v>
      </c>
      <c r="AU20" s="595" t="s">
        <v>286</v>
      </c>
      <c r="AV20" s="608">
        <f>SUMIF('様式４（木工）'!$H$7:$H$160,$AV$4,'様式４（木工）'!$J$7:$J$160)</f>
        <v>0</v>
      </c>
      <c r="AW20" s="608">
        <f>SUMIF('様式４（木工）'!$H$7:$H$160,AV4,'様式４（木工）'!$R$7:$R$160)</f>
        <v>0</v>
      </c>
      <c r="AX20" s="595" t="s">
        <v>286</v>
      </c>
      <c r="AY20" s="595" t="s">
        <v>286</v>
      </c>
      <c r="AZ20" s="595" t="s">
        <v>286</v>
      </c>
      <c r="BA20" s="595" t="s">
        <v>286</v>
      </c>
      <c r="BB20" s="595" t="s">
        <v>286</v>
      </c>
      <c r="BC20" s="595" t="s">
        <v>286</v>
      </c>
      <c r="BD20" s="595" t="s">
        <v>286</v>
      </c>
      <c r="BE20" s="595" t="s">
        <v>286</v>
      </c>
      <c r="BF20" s="595" t="s">
        <v>286</v>
      </c>
      <c r="BG20" s="595" t="s">
        <v>286</v>
      </c>
      <c r="BH20" s="595" t="s">
        <v>286</v>
      </c>
      <c r="BI20" s="595" t="s">
        <v>286</v>
      </c>
      <c r="BJ20" s="595" t="s">
        <v>286</v>
      </c>
      <c r="BK20" s="595" t="s">
        <v>286</v>
      </c>
      <c r="BL20" s="595" t="s">
        <v>286</v>
      </c>
      <c r="BM20" s="595" t="s">
        <v>286</v>
      </c>
      <c r="BN20" s="595" t="s">
        <v>286</v>
      </c>
      <c r="BO20" s="595" t="s">
        <v>286</v>
      </c>
      <c r="BP20" s="595" t="s">
        <v>286</v>
      </c>
      <c r="BQ20" s="595" t="s">
        <v>286</v>
      </c>
      <c r="BR20" s="595" t="s">
        <v>286</v>
      </c>
      <c r="BS20" s="595" t="s">
        <v>286</v>
      </c>
      <c r="BT20" s="595" t="s">
        <v>286</v>
      </c>
      <c r="BU20" s="595" t="s">
        <v>286</v>
      </c>
      <c r="BV20" s="595" t="s">
        <v>286</v>
      </c>
      <c r="BW20" s="595" t="s">
        <v>286</v>
      </c>
      <c r="BX20" s="595" t="str">
        <f t="shared" si="0"/>
        <v>木のアクセサリーづくり事業費計</v>
      </c>
      <c r="BY20" s="596">
        <f>SUMIF('様式４（木工）'!$X$7:$X$160,BX20,'様式４（木工）'!$Y$7:$Y$160)</f>
        <v>0</v>
      </c>
      <c r="BZ20" s="597">
        <f>K20+M20+N20+O20+U20+W20+Y20+AW20</f>
        <v>0</v>
      </c>
      <c r="CA20" s="598" t="str">
        <f t="shared" si="5"/>
        <v>OK</v>
      </c>
    </row>
    <row r="21" spans="1:82" ht="26.25" customHeight="1" thickBot="1" x14ac:dyDescent="0.25">
      <c r="A21" s="309">
        <f>A20</f>
        <v>0</v>
      </c>
      <c r="B21" s="132">
        <v>16</v>
      </c>
      <c r="C21" s="631"/>
      <c r="D21" s="283"/>
      <c r="E21" s="264" t="s">
        <v>175</v>
      </c>
      <c r="F21" s="265" t="str">
        <f t="shared" si="1"/>
        <v>その他講師報償費</v>
      </c>
      <c r="G21" s="265" t="str">
        <f t="shared" si="2"/>
        <v>その他講師補助報償費</v>
      </c>
      <c r="H21" s="265" t="str">
        <f t="shared" si="3"/>
        <v>その他講師旅費</v>
      </c>
      <c r="I21" s="265" t="str">
        <f t="shared" si="4"/>
        <v>その他講師補助旅費</v>
      </c>
      <c r="J21" s="599">
        <f>SUMIF('様式４（木工）'!$H$7:$H$160,'集計表１（チェック用）'!$F21,'様式４（木工）'!$I$7:$I$160)</f>
        <v>0</v>
      </c>
      <c r="K21" s="599">
        <f>SUMIF('様式４（木工）'!$H$7:$H$160,'集計表１（チェック用）'!$F21,'様式４（木工）'!$R$7:$R$160)</f>
        <v>0</v>
      </c>
      <c r="L21" s="599">
        <f>SUMIF('様式４（木工）'!$H$7:$H$160,'集計表１（チェック用）'!$G21,'様式４（木工）'!$I$7:$I$160)</f>
        <v>0</v>
      </c>
      <c r="M21" s="599">
        <f>SUMIF('様式４（木工）'!$H$7:$H$160,'集計表１（チェック用）'!$G21,'様式４（木工）'!$R$7:$R$160)</f>
        <v>0</v>
      </c>
      <c r="N21" s="599">
        <f>SUMIF('様式４（木工）'!$X$7:$X$160,'集計表１（チェック用）'!$H21,'様式４（木工）'!$AC$7:$AC$160)</f>
        <v>0</v>
      </c>
      <c r="O21" s="599">
        <f>SUMIF('様式４（木工）'!$X$7:$X$160,'集計表１（チェック用）'!$I21,'様式４（木工）'!$AC$7:$AC$160)</f>
        <v>0</v>
      </c>
      <c r="P21" s="600" t="s">
        <v>210</v>
      </c>
      <c r="Q21" s="600" t="s">
        <v>245</v>
      </c>
      <c r="R21" s="600" t="s">
        <v>259</v>
      </c>
      <c r="S21" s="600" t="s">
        <v>273</v>
      </c>
      <c r="T21" s="609">
        <f>SUMIF('様式４（木工）'!$H$7:$H$160,'集計表１（チェック用）'!$Q21,'様式４（木工）'!$J$7:$J$160)</f>
        <v>0</v>
      </c>
      <c r="U21" s="609">
        <f>SUMIF('様式４（木工）'!$H$7:$H$160,'集計表１（チェック用）'!$Q21,'様式４（木工）'!$R$7:$R$160)</f>
        <v>0</v>
      </c>
      <c r="V21" s="609">
        <f>SUMIF('様式４（木工）'!$H$7:$H$160,'集計表１（チェック用）'!$R21,'様式４（木工）'!$J$7:$J$160)</f>
        <v>0</v>
      </c>
      <c r="W21" s="609">
        <f>SUMIF('様式４（木工）'!$H$7:$H$160,'集計表１（チェック用）'!$R21,'様式４（木工）'!$R$7:$R$160)</f>
        <v>0</v>
      </c>
      <c r="X21" s="609">
        <f>SUMIF('様式４（木工）'!$H$7:$H$160,'集計表１（チェック用）'!$S21,'様式４（木工）'!$J$7:$J$160)</f>
        <v>0</v>
      </c>
      <c r="Y21" s="609">
        <f>SUMIF('様式４（木工）'!$H$7:$H$160,'集計表１（チェック用）'!$S21,'様式４（木工）'!$R$7:$R$160)</f>
        <v>0</v>
      </c>
      <c r="Z21" s="601" t="s">
        <v>286</v>
      </c>
      <c r="AA21" s="601" t="s">
        <v>286</v>
      </c>
      <c r="AB21" s="601" t="s">
        <v>286</v>
      </c>
      <c r="AC21" s="601" t="s">
        <v>286</v>
      </c>
      <c r="AD21" s="601" t="s">
        <v>286</v>
      </c>
      <c r="AE21" s="601" t="s">
        <v>286</v>
      </c>
      <c r="AF21" s="601" t="s">
        <v>286</v>
      </c>
      <c r="AG21" s="601" t="s">
        <v>286</v>
      </c>
      <c r="AH21" s="601" t="s">
        <v>286</v>
      </c>
      <c r="AI21" s="601" t="s">
        <v>286</v>
      </c>
      <c r="AJ21" s="601" t="s">
        <v>286</v>
      </c>
      <c r="AK21" s="601" t="s">
        <v>286</v>
      </c>
      <c r="AL21" s="601" t="s">
        <v>286</v>
      </c>
      <c r="AM21" s="601" t="s">
        <v>286</v>
      </c>
      <c r="AN21" s="601" t="s">
        <v>286</v>
      </c>
      <c r="AO21" s="601" t="s">
        <v>286</v>
      </c>
      <c r="AP21" s="601" t="s">
        <v>286</v>
      </c>
      <c r="AQ21" s="601" t="s">
        <v>286</v>
      </c>
      <c r="AR21" s="601" t="s">
        <v>286</v>
      </c>
      <c r="AS21" s="601" t="s">
        <v>286</v>
      </c>
      <c r="AT21" s="601" t="s">
        <v>286</v>
      </c>
      <c r="AU21" s="601" t="s">
        <v>286</v>
      </c>
      <c r="AV21" s="601" t="s">
        <v>286</v>
      </c>
      <c r="AW21" s="601" t="s">
        <v>286</v>
      </c>
      <c r="AX21" s="601" t="s">
        <v>286</v>
      </c>
      <c r="AY21" s="601" t="s">
        <v>286</v>
      </c>
      <c r="AZ21" s="601" t="s">
        <v>286</v>
      </c>
      <c r="BA21" s="601" t="s">
        <v>286</v>
      </c>
      <c r="BB21" s="601" t="s">
        <v>286</v>
      </c>
      <c r="BC21" s="601" t="s">
        <v>286</v>
      </c>
      <c r="BD21" s="601" t="s">
        <v>286</v>
      </c>
      <c r="BE21" s="601" t="s">
        <v>286</v>
      </c>
      <c r="BF21" s="601" t="s">
        <v>286</v>
      </c>
      <c r="BG21" s="601" t="s">
        <v>286</v>
      </c>
      <c r="BH21" s="601" t="s">
        <v>286</v>
      </c>
      <c r="BI21" s="601" t="s">
        <v>286</v>
      </c>
      <c r="BJ21" s="601" t="s">
        <v>286</v>
      </c>
      <c r="BK21" s="601" t="s">
        <v>286</v>
      </c>
      <c r="BL21" s="601" t="s">
        <v>286</v>
      </c>
      <c r="BM21" s="601" t="s">
        <v>286</v>
      </c>
      <c r="BN21" s="601" t="s">
        <v>286</v>
      </c>
      <c r="BO21" s="601" t="s">
        <v>286</v>
      </c>
      <c r="BP21" s="601" t="s">
        <v>286</v>
      </c>
      <c r="BQ21" s="601" t="s">
        <v>286</v>
      </c>
      <c r="BR21" s="601" t="s">
        <v>286</v>
      </c>
      <c r="BS21" s="601" t="s">
        <v>286</v>
      </c>
      <c r="BT21" s="601" t="s">
        <v>286</v>
      </c>
      <c r="BU21" s="601" t="s">
        <v>286</v>
      </c>
      <c r="BV21" s="601" t="s">
        <v>286</v>
      </c>
      <c r="BW21" s="601" t="s">
        <v>286</v>
      </c>
      <c r="BX21" s="601" t="str">
        <f t="shared" si="0"/>
        <v>その他事業費計</v>
      </c>
      <c r="BY21" s="602">
        <f>SUMIF('様式４（木工）'!$X$7:$X$160,BX21,'様式４（木工）'!$Y$7:$Y$160)</f>
        <v>0</v>
      </c>
      <c r="BZ21" s="603">
        <f>K21+M21+N21+O21+U21+W21+Y21</f>
        <v>0</v>
      </c>
      <c r="CA21" s="604" t="str">
        <f t="shared" si="5"/>
        <v>OK</v>
      </c>
    </row>
    <row r="22" spans="1:82" ht="26.25" customHeight="1" x14ac:dyDescent="0.2">
      <c r="A22" s="309">
        <f t="shared" si="6"/>
        <v>0</v>
      </c>
      <c r="B22" s="132">
        <v>17</v>
      </c>
      <c r="C22" s="631"/>
      <c r="D22" s="278" t="s">
        <v>176</v>
      </c>
      <c r="E22" s="262" t="s">
        <v>177</v>
      </c>
      <c r="F22" s="263" t="str">
        <f t="shared" si="1"/>
        <v>水生生物調査講師報償費</v>
      </c>
      <c r="G22" s="263" t="str">
        <f t="shared" si="2"/>
        <v>水生生物調査講師補助報償費</v>
      </c>
      <c r="H22" s="263" t="str">
        <f t="shared" si="3"/>
        <v>水生生物調査講師旅費</v>
      </c>
      <c r="I22" s="263" t="str">
        <f t="shared" si="4"/>
        <v>水生生物調査講師補助旅費</v>
      </c>
      <c r="J22" s="588">
        <f>SUMIF('様式５（水育）'!$H$15:$H$121,'集計表１（チェック用）'!$F22,'様式５（水育）'!$I$15:$I$121)</f>
        <v>0</v>
      </c>
      <c r="K22" s="588">
        <f>SUMIF('様式５（水育）'!$H$15:$H$121,'集計表１（チェック用）'!$F22,'様式５（水育）'!$R$15:$R$121)</f>
        <v>0</v>
      </c>
      <c r="L22" s="588">
        <f>SUMIF('様式５（水育）'!$H$15:$H$121,'集計表１（チェック用）'!$G22,'様式５（水育）'!$I$15:$I$121)</f>
        <v>0</v>
      </c>
      <c r="M22" s="588">
        <f>SUMIF('様式５（水育）'!$H$15:$H$121,'集計表１（チェック用）'!$G22,'様式５（水育）'!$R$15:$R$121)</f>
        <v>0</v>
      </c>
      <c r="N22" s="588">
        <f>SUMIF('様式５（水育）'!$X$15:$X$121,'集計表１（チェック用）'!$H22,'様式５（水育）'!$AC$15:$AC$121)</f>
        <v>0</v>
      </c>
      <c r="O22" s="588">
        <f>SUMIF('様式５（水育）'!$X$15:$X$121,'集計表１（チェック用）'!$I22,'様式５（水育）'!$AC$15:$AC$121)</f>
        <v>0</v>
      </c>
      <c r="P22" s="589" t="s">
        <v>211</v>
      </c>
      <c r="Q22" s="589" t="s">
        <v>246</v>
      </c>
      <c r="R22" s="589" t="s">
        <v>260</v>
      </c>
      <c r="S22" s="589" t="s">
        <v>274</v>
      </c>
      <c r="T22" s="590" t="s">
        <v>286</v>
      </c>
      <c r="U22" s="590" t="s">
        <v>286</v>
      </c>
      <c r="V22" s="590" t="s">
        <v>286</v>
      </c>
      <c r="W22" s="590" t="s">
        <v>286</v>
      </c>
      <c r="X22" s="590" t="s">
        <v>286</v>
      </c>
      <c r="Y22" s="590" t="s">
        <v>286</v>
      </c>
      <c r="Z22" s="590" t="s">
        <v>286</v>
      </c>
      <c r="AA22" s="590" t="s">
        <v>286</v>
      </c>
      <c r="AB22" s="590" t="s">
        <v>286</v>
      </c>
      <c r="AC22" s="590" t="s">
        <v>286</v>
      </c>
      <c r="AD22" s="590" t="s">
        <v>286</v>
      </c>
      <c r="AE22" s="590" t="s">
        <v>286</v>
      </c>
      <c r="AF22" s="590" t="s">
        <v>286</v>
      </c>
      <c r="AG22" s="590" t="s">
        <v>286</v>
      </c>
      <c r="AH22" s="590" t="s">
        <v>286</v>
      </c>
      <c r="AI22" s="590" t="s">
        <v>286</v>
      </c>
      <c r="AJ22" s="590" t="s">
        <v>286</v>
      </c>
      <c r="AK22" s="590" t="s">
        <v>286</v>
      </c>
      <c r="AL22" s="590" t="s">
        <v>286</v>
      </c>
      <c r="AM22" s="590" t="s">
        <v>286</v>
      </c>
      <c r="AN22" s="590" t="s">
        <v>286</v>
      </c>
      <c r="AO22" s="590" t="s">
        <v>286</v>
      </c>
      <c r="AP22" s="590" t="s">
        <v>286</v>
      </c>
      <c r="AQ22" s="590" t="s">
        <v>286</v>
      </c>
      <c r="AR22" s="590" t="s">
        <v>286</v>
      </c>
      <c r="AS22" s="590" t="s">
        <v>286</v>
      </c>
      <c r="AT22" s="590" t="s">
        <v>286</v>
      </c>
      <c r="AU22" s="590" t="s">
        <v>286</v>
      </c>
      <c r="AV22" s="590" t="s">
        <v>286</v>
      </c>
      <c r="AW22" s="590" t="s">
        <v>286</v>
      </c>
      <c r="AX22" s="610">
        <f>SUMIF('様式５（水育）'!$H$15:$H$121,AX4,'様式５（水育）'!$J$15:$J$121)</f>
        <v>0</v>
      </c>
      <c r="AY22" s="610">
        <f>SUMIF('様式５（水育）'!$H$15:$H$121,AX4,'様式５（水育）'!$R$15:$R$121)</f>
        <v>0</v>
      </c>
      <c r="AZ22" s="610">
        <f>SUMIF('様式５（水育）'!$H$15:$H$121,AZ4,'様式５（水育）'!$J$15:$J$121)</f>
        <v>0</v>
      </c>
      <c r="BA22" s="610">
        <f>SUMIF('様式５（水育）'!$H$15:$H$121,AZ4,'様式５（水育）'!$R$15:$R$121)</f>
        <v>0</v>
      </c>
      <c r="BB22" s="610">
        <f>SUMIF('様式５（水育）'!$H$15:$H$121,BB4,'様式５（水育）'!$J$15:$J$121)</f>
        <v>0</v>
      </c>
      <c r="BC22" s="610">
        <f>SUMIF('様式５（水育）'!$H$15:$H$121,BB4,'様式５（水育）'!$R$15:$R$121)</f>
        <v>0</v>
      </c>
      <c r="BD22" s="610">
        <f>SUMIF('様式５（水育）'!$H$15:$H$121,BD4,'様式５（水育）'!$J$15:$J$121)</f>
        <v>0</v>
      </c>
      <c r="BE22" s="610">
        <f>SUMIF('様式５（水育）'!$H$15:$H$121,BD4,'様式５（水育）'!$R$15:$R$121)</f>
        <v>0</v>
      </c>
      <c r="BF22" s="610">
        <f>SUMIF('様式５（水育）'!$H$15:$H$121,BF4,'様式５（水育）'!$J$15:$J$121)</f>
        <v>0</v>
      </c>
      <c r="BG22" s="610">
        <f>SUMIF('様式５（水育）'!$H$15:$H$121,BF4,'様式５（水育）'!$R$15:$R$121)</f>
        <v>0</v>
      </c>
      <c r="BH22" s="610">
        <f>SUMIF('様式５（水育）'!$H$15:$H$121,BH4,'様式５（水育）'!$J$15:$J$121)</f>
        <v>0</v>
      </c>
      <c r="BI22" s="610">
        <f>SUMIF('様式５（水育）'!$H$15:$H$121,BH4,'様式５（水育）'!$R$15:$R$121)</f>
        <v>0</v>
      </c>
      <c r="BJ22" s="610">
        <f>SUMIF('様式５（水育）'!$H$15:$H$121,BJ4,'様式５（水育）'!$J$15:$J$121)</f>
        <v>0</v>
      </c>
      <c r="BK22" s="610">
        <f>SUMIF('様式５（水育）'!$H$15:$H$121,BJ4,'様式５（水育）'!$R$15:$R$121)</f>
        <v>0</v>
      </c>
      <c r="BL22" s="590" t="s">
        <v>286</v>
      </c>
      <c r="BM22" s="590" t="s">
        <v>286</v>
      </c>
      <c r="BN22" s="590" t="s">
        <v>286</v>
      </c>
      <c r="BO22" s="590" t="s">
        <v>286</v>
      </c>
      <c r="BP22" s="590" t="s">
        <v>286</v>
      </c>
      <c r="BQ22" s="590" t="s">
        <v>286</v>
      </c>
      <c r="BR22" s="590" t="s">
        <v>286</v>
      </c>
      <c r="BS22" s="590" t="s">
        <v>286</v>
      </c>
      <c r="BT22" s="590" t="s">
        <v>286</v>
      </c>
      <c r="BU22" s="590" t="s">
        <v>286</v>
      </c>
      <c r="BV22" s="590" t="s">
        <v>286</v>
      </c>
      <c r="BW22" s="590" t="s">
        <v>286</v>
      </c>
      <c r="BX22" s="590" t="str">
        <f t="shared" si="0"/>
        <v>水生生物調査事業費計</v>
      </c>
      <c r="BY22" s="591">
        <f>SUMIF('様式５（水育）'!$X$15:$X$121,BX22,'様式５（水育）'!$Y$15:$Y$121)</f>
        <v>0</v>
      </c>
      <c r="BZ22" s="592">
        <f>K22+M22+N22+O22+AY22+BA22+BC22+BE22+BG22+BI22+BK22</f>
        <v>0</v>
      </c>
      <c r="CA22" s="593" t="str">
        <f t="shared" si="5"/>
        <v>OK</v>
      </c>
    </row>
    <row r="23" spans="1:82" ht="26.25" customHeight="1" thickBot="1" x14ac:dyDescent="0.25">
      <c r="A23" s="309">
        <f t="shared" si="6"/>
        <v>0</v>
      </c>
      <c r="B23" s="132">
        <v>18</v>
      </c>
      <c r="C23" s="631"/>
      <c r="D23" s="280"/>
      <c r="E23" s="264" t="s">
        <v>178</v>
      </c>
      <c r="F23" s="265" t="str">
        <f t="shared" si="1"/>
        <v>水質調査講師報償費</v>
      </c>
      <c r="G23" s="265" t="str">
        <f t="shared" si="2"/>
        <v>水質調査講師補助報償費</v>
      </c>
      <c r="H23" s="265" t="str">
        <f t="shared" si="3"/>
        <v>水質調査講師旅費</v>
      </c>
      <c r="I23" s="265" t="str">
        <f t="shared" si="4"/>
        <v>水質調査講師補助旅費</v>
      </c>
      <c r="J23" s="599">
        <f>SUMIF('様式５（水育）'!$H$15:$H$121,'集計表１（チェック用）'!$F23,'様式５（水育）'!$I$15:$I$121)</f>
        <v>0</v>
      </c>
      <c r="K23" s="599">
        <f>SUMIF('様式５（水育）'!$H$15:$H$121,'集計表１（チェック用）'!$F23,'様式５（水育）'!$R$15:$R$121)</f>
        <v>0</v>
      </c>
      <c r="L23" s="599">
        <f>SUMIF('様式５（水育）'!$H$15:$H$121,'集計表１（チェック用）'!$G23,'様式５（水育）'!$I$15:$I$121)</f>
        <v>0</v>
      </c>
      <c r="M23" s="599">
        <f>SUMIF('様式５（水育）'!$H$15:$H$121,'集計表１（チェック用）'!$G23,'様式５（水育）'!$R$15:$R$121)</f>
        <v>0</v>
      </c>
      <c r="N23" s="599">
        <f>SUMIF('様式５（水育）'!$X$15:$X$121,'集計表１（チェック用）'!$H23,'様式５（水育）'!$AC$15:$AC$121)</f>
        <v>0</v>
      </c>
      <c r="O23" s="599">
        <f>SUMIF('様式５（水育）'!$X$15:$X$121,'集計表１（チェック用）'!$I23,'様式５（水育）'!$AC$15:$AC$121)</f>
        <v>0</v>
      </c>
      <c r="P23" s="600" t="s">
        <v>212</v>
      </c>
      <c r="Q23" s="600" t="s">
        <v>247</v>
      </c>
      <c r="R23" s="600" t="s">
        <v>261</v>
      </c>
      <c r="S23" s="600" t="s">
        <v>275</v>
      </c>
      <c r="T23" s="601" t="s">
        <v>286</v>
      </c>
      <c r="U23" s="601" t="s">
        <v>286</v>
      </c>
      <c r="V23" s="601" t="s">
        <v>286</v>
      </c>
      <c r="W23" s="601" t="s">
        <v>286</v>
      </c>
      <c r="X23" s="601" t="s">
        <v>286</v>
      </c>
      <c r="Y23" s="601" t="s">
        <v>286</v>
      </c>
      <c r="Z23" s="601" t="s">
        <v>286</v>
      </c>
      <c r="AA23" s="601" t="s">
        <v>286</v>
      </c>
      <c r="AB23" s="601" t="s">
        <v>286</v>
      </c>
      <c r="AC23" s="601" t="s">
        <v>286</v>
      </c>
      <c r="AD23" s="601" t="s">
        <v>286</v>
      </c>
      <c r="AE23" s="601" t="s">
        <v>286</v>
      </c>
      <c r="AF23" s="601" t="s">
        <v>286</v>
      </c>
      <c r="AG23" s="601" t="s">
        <v>286</v>
      </c>
      <c r="AH23" s="601" t="s">
        <v>286</v>
      </c>
      <c r="AI23" s="601" t="s">
        <v>286</v>
      </c>
      <c r="AJ23" s="601" t="s">
        <v>286</v>
      </c>
      <c r="AK23" s="601" t="s">
        <v>286</v>
      </c>
      <c r="AL23" s="601" t="s">
        <v>286</v>
      </c>
      <c r="AM23" s="601" t="s">
        <v>286</v>
      </c>
      <c r="AN23" s="601" t="s">
        <v>286</v>
      </c>
      <c r="AO23" s="601" t="s">
        <v>286</v>
      </c>
      <c r="AP23" s="601" t="s">
        <v>286</v>
      </c>
      <c r="AQ23" s="601" t="s">
        <v>286</v>
      </c>
      <c r="AR23" s="601" t="s">
        <v>286</v>
      </c>
      <c r="AS23" s="601" t="s">
        <v>286</v>
      </c>
      <c r="AT23" s="601" t="s">
        <v>286</v>
      </c>
      <c r="AU23" s="601" t="s">
        <v>286</v>
      </c>
      <c r="AV23" s="601" t="s">
        <v>286</v>
      </c>
      <c r="AW23" s="601" t="s">
        <v>286</v>
      </c>
      <c r="AX23" s="601" t="s">
        <v>286</v>
      </c>
      <c r="AY23" s="601" t="s">
        <v>286</v>
      </c>
      <c r="AZ23" s="601" t="s">
        <v>286</v>
      </c>
      <c r="BA23" s="601" t="s">
        <v>286</v>
      </c>
      <c r="BB23" s="601" t="s">
        <v>286</v>
      </c>
      <c r="BC23" s="601" t="s">
        <v>286</v>
      </c>
      <c r="BD23" s="601" t="s">
        <v>286</v>
      </c>
      <c r="BE23" s="601" t="s">
        <v>286</v>
      </c>
      <c r="BF23" s="601" t="s">
        <v>286</v>
      </c>
      <c r="BG23" s="601" t="s">
        <v>286</v>
      </c>
      <c r="BH23" s="601" t="s">
        <v>286</v>
      </c>
      <c r="BI23" s="601" t="s">
        <v>286</v>
      </c>
      <c r="BJ23" s="601" t="s">
        <v>286</v>
      </c>
      <c r="BK23" s="601" t="s">
        <v>286</v>
      </c>
      <c r="BL23" s="611">
        <f>SUMIF('様式５（水育）'!$H$15:$H$121,BL4,'様式５（水育）'!$J$15:$J$121)</f>
        <v>0</v>
      </c>
      <c r="BM23" s="611">
        <f>SUMIF('様式５（水育）'!$H$15:$H$121,BL4,'様式５（水育）'!$R$15:$R$121)</f>
        <v>0</v>
      </c>
      <c r="BN23" s="611">
        <f>SUMIF('様式５（水育）'!$H$15:$H$121,BN4,'様式５（水育）'!$J$15:$J$121)</f>
        <v>0</v>
      </c>
      <c r="BO23" s="611">
        <f>SUMIF('様式５（水育）'!$H$15:$H$121,BN4,'様式５（水育）'!$R$15:$R$121)</f>
        <v>0</v>
      </c>
      <c r="BP23" s="611">
        <f>SUMIF('様式５（水育）'!$H$15:$H$121,BP4,'様式５（水育）'!$J$15:$J$121)</f>
        <v>0</v>
      </c>
      <c r="BQ23" s="611">
        <f>SUMIF('様式５（水育）'!$H$15:$H$121,BP4,'様式５（水育）'!$R$15:$R$121)</f>
        <v>0</v>
      </c>
      <c r="BR23" s="611">
        <f>SUMIF('様式５（水育）'!$H$15:$H$121,BR4,'様式５（水育）'!$J$15:$J$121)</f>
        <v>0</v>
      </c>
      <c r="BS23" s="611">
        <f>SUMIF('様式５（水育）'!$H$15:$H$121,BR4,'様式５（水育）'!$R$15:$R$121)</f>
        <v>0</v>
      </c>
      <c r="BT23" s="601" t="s">
        <v>286</v>
      </c>
      <c r="BU23" s="601" t="s">
        <v>286</v>
      </c>
      <c r="BV23" s="601" t="s">
        <v>286</v>
      </c>
      <c r="BW23" s="601" t="s">
        <v>286</v>
      </c>
      <c r="BX23" s="601" t="str">
        <f t="shared" si="0"/>
        <v>水質調査事業費計</v>
      </c>
      <c r="BY23" s="602">
        <f>SUMIF('様式５（水育）'!$X$15:$X$121,BX23,'様式５（水育）'!$Y$15:$Y$121)</f>
        <v>0</v>
      </c>
      <c r="BZ23" s="603">
        <f>K23+M23+N23+O23+BM23+BS23+BO23+BQ23</f>
        <v>0</v>
      </c>
      <c r="CA23" s="604" t="str">
        <f t="shared" si="5"/>
        <v>OK</v>
      </c>
    </row>
    <row r="24" spans="1:82" ht="26.25" customHeight="1" x14ac:dyDescent="0.2">
      <c r="A24" s="309">
        <f>A23</f>
        <v>0</v>
      </c>
      <c r="B24" s="132">
        <v>19</v>
      </c>
      <c r="C24" s="631"/>
      <c r="D24" s="278" t="s">
        <v>179</v>
      </c>
      <c r="E24" s="262" t="s">
        <v>180</v>
      </c>
      <c r="F24" s="263" t="str">
        <f t="shared" si="1"/>
        <v>木材生産・加工講師報償費</v>
      </c>
      <c r="G24" s="263" t="str">
        <f t="shared" si="2"/>
        <v>木材生産・加工講師補助報償費</v>
      </c>
      <c r="H24" s="263" t="str">
        <f t="shared" si="3"/>
        <v>木材生産・加工講師旅費</v>
      </c>
      <c r="I24" s="263" t="str">
        <f t="shared" si="4"/>
        <v>木材生産・加工講師補助旅費</v>
      </c>
      <c r="J24" s="588">
        <f>SUMIF('様式６（現地調査）'!$H$15:$H$99,'集計表１（チェック用）'!$F24,'様式６（現地調査）'!$I$15:$I$99)</f>
        <v>0</v>
      </c>
      <c r="K24" s="588">
        <f>SUMIF('様式６（現地調査）'!$H$15:$H$99,'集計表１（チェック用）'!$F24,'様式６（現地調査）'!$R$15:$R$99)</f>
        <v>0</v>
      </c>
      <c r="L24" s="588">
        <f>SUMIF('様式６（現地調査）'!$H$15:$H$99,'集計表１（チェック用）'!$G24,'様式６（現地調査）'!$I$15:$I$99)</f>
        <v>0</v>
      </c>
      <c r="M24" s="588">
        <f>SUMIF('様式６（現地調査）'!$H$15:$H$99,'集計表１（チェック用）'!$G24,'様式６（現地調査）'!$R$15:$R$99)</f>
        <v>0</v>
      </c>
      <c r="N24" s="588">
        <f>SUMIF('様式６（現地調査）'!$W$15:$W99,'集計表１（チェック用）'!$H24,'様式６（現地調査）'!$AC$15:$AC$99)</f>
        <v>0</v>
      </c>
      <c r="O24" s="588">
        <f>SUMIF('様式６（現地調査）'!$W$15:$W99,'集計表１（チェック用）'!$I24,'様式６（現地調査）'!$AC$15:$AC$99)</f>
        <v>0</v>
      </c>
      <c r="P24" s="589" t="s">
        <v>213</v>
      </c>
      <c r="Q24" s="589" t="s">
        <v>248</v>
      </c>
      <c r="R24" s="589" t="s">
        <v>262</v>
      </c>
      <c r="S24" s="589" t="s">
        <v>276</v>
      </c>
      <c r="T24" s="607">
        <f>SUMIF('様式６（現地調査）'!$H$15:$H$99,'集計表１（チェック用）'!$Q24,'様式６（現地調査）'!$J$15:$J$99)</f>
        <v>0</v>
      </c>
      <c r="U24" s="607">
        <f>SUMIF('様式６（現地調査）'!$H$15:$H$99,'集計表１（チェック用）'!$Q24,'様式６（現地調査）'!$R$15:$R$99)</f>
        <v>0</v>
      </c>
      <c r="V24" s="607">
        <f>SUMIF('様式６（現地調査）'!$H$15:$H$99,'集計表１（チェック用）'!$R24,'様式６（現地調査）'!$J$15:$J$99)</f>
        <v>0</v>
      </c>
      <c r="W24" s="607">
        <f>SUMIF('様式６（現地調査）'!$H$15:$H$99,'集計表１（チェック用）'!$R24,'様式６（現地調査）'!$R$15:$R$99)</f>
        <v>0</v>
      </c>
      <c r="X24" s="607">
        <f>SUMIF('様式６（現地調査）'!$H$15:$H$99,'集計表１（チェック用）'!$S24,'様式６（現地調査）'!$J$15:$J$99)</f>
        <v>0</v>
      </c>
      <c r="Y24" s="607">
        <f>SUMIF('様式６（現地調査）'!$H$15:$H$99,'集計表１（チェック用）'!$S24,'様式６（現地調査）'!$R$15:$R$99)</f>
        <v>0</v>
      </c>
      <c r="Z24" s="590" t="s">
        <v>286</v>
      </c>
      <c r="AA24" s="590" t="s">
        <v>286</v>
      </c>
      <c r="AB24" s="590" t="s">
        <v>286</v>
      </c>
      <c r="AC24" s="590" t="s">
        <v>286</v>
      </c>
      <c r="AD24" s="590" t="s">
        <v>286</v>
      </c>
      <c r="AE24" s="590" t="s">
        <v>286</v>
      </c>
      <c r="AF24" s="590" t="s">
        <v>286</v>
      </c>
      <c r="AG24" s="590" t="s">
        <v>286</v>
      </c>
      <c r="AH24" s="590" t="s">
        <v>286</v>
      </c>
      <c r="AI24" s="590" t="s">
        <v>286</v>
      </c>
      <c r="AJ24" s="590" t="s">
        <v>286</v>
      </c>
      <c r="AK24" s="590" t="s">
        <v>286</v>
      </c>
      <c r="AL24" s="590" t="s">
        <v>286</v>
      </c>
      <c r="AM24" s="590" t="s">
        <v>286</v>
      </c>
      <c r="AN24" s="590" t="s">
        <v>286</v>
      </c>
      <c r="AO24" s="590" t="s">
        <v>286</v>
      </c>
      <c r="AP24" s="590" t="s">
        <v>286</v>
      </c>
      <c r="AQ24" s="590" t="s">
        <v>286</v>
      </c>
      <c r="AR24" s="590" t="s">
        <v>286</v>
      </c>
      <c r="AS24" s="590" t="s">
        <v>286</v>
      </c>
      <c r="AT24" s="590" t="s">
        <v>286</v>
      </c>
      <c r="AU24" s="590" t="s">
        <v>286</v>
      </c>
      <c r="AV24" s="590" t="s">
        <v>286</v>
      </c>
      <c r="AW24" s="590" t="s">
        <v>286</v>
      </c>
      <c r="AX24" s="590" t="s">
        <v>286</v>
      </c>
      <c r="AY24" s="590" t="s">
        <v>286</v>
      </c>
      <c r="AZ24" s="590" t="s">
        <v>286</v>
      </c>
      <c r="BA24" s="590" t="s">
        <v>286</v>
      </c>
      <c r="BB24" s="590" t="s">
        <v>286</v>
      </c>
      <c r="BC24" s="590" t="s">
        <v>286</v>
      </c>
      <c r="BD24" s="590" t="s">
        <v>286</v>
      </c>
      <c r="BE24" s="590" t="s">
        <v>286</v>
      </c>
      <c r="BF24" s="590" t="s">
        <v>286</v>
      </c>
      <c r="BG24" s="590" t="s">
        <v>286</v>
      </c>
      <c r="BH24" s="590" t="s">
        <v>286</v>
      </c>
      <c r="BI24" s="590" t="s">
        <v>286</v>
      </c>
      <c r="BJ24" s="590" t="s">
        <v>286</v>
      </c>
      <c r="BK24" s="590" t="s">
        <v>286</v>
      </c>
      <c r="BL24" s="590" t="s">
        <v>286</v>
      </c>
      <c r="BM24" s="590" t="s">
        <v>286</v>
      </c>
      <c r="BN24" s="590" t="s">
        <v>286</v>
      </c>
      <c r="BO24" s="590" t="s">
        <v>286</v>
      </c>
      <c r="BP24" s="590" t="s">
        <v>286</v>
      </c>
      <c r="BQ24" s="590" t="s">
        <v>286</v>
      </c>
      <c r="BR24" s="590" t="s">
        <v>286</v>
      </c>
      <c r="BS24" s="590" t="s">
        <v>286</v>
      </c>
      <c r="BT24" s="590" t="s">
        <v>286</v>
      </c>
      <c r="BU24" s="590" t="s">
        <v>286</v>
      </c>
      <c r="BV24" s="590" t="s">
        <v>286</v>
      </c>
      <c r="BW24" s="590" t="s">
        <v>286</v>
      </c>
      <c r="BX24" s="590" t="str">
        <f t="shared" si="0"/>
        <v>木材生産・加工事業費計</v>
      </c>
      <c r="BY24" s="591">
        <f>SUMIF('様式６（現地調査）'!$W$15:$W$99,BX24,'様式６（現地調査）'!$X$15:$X$99)</f>
        <v>0</v>
      </c>
      <c r="BZ24" s="592">
        <f>K24+M24+N24+O24+U24+W24+Y24</f>
        <v>0</v>
      </c>
      <c r="CA24" s="593" t="str">
        <f t="shared" si="5"/>
        <v>OK</v>
      </c>
    </row>
    <row r="25" spans="1:82" ht="26.25" customHeight="1" thickBot="1" x14ac:dyDescent="0.25">
      <c r="A25" s="309">
        <f t="shared" si="6"/>
        <v>0</v>
      </c>
      <c r="B25" s="132">
        <v>20</v>
      </c>
      <c r="C25" s="631"/>
      <c r="D25" s="280"/>
      <c r="E25" s="264" t="s">
        <v>181</v>
      </c>
      <c r="F25" s="265" t="str">
        <f t="shared" si="1"/>
        <v>森林調査・自然観察講師報償費</v>
      </c>
      <c r="G25" s="265" t="str">
        <f t="shared" si="2"/>
        <v>森林調査・自然観察講師補助報償費</v>
      </c>
      <c r="H25" s="265" t="str">
        <f t="shared" si="3"/>
        <v>森林調査・自然観察講師旅費</v>
      </c>
      <c r="I25" s="265" t="str">
        <f t="shared" si="4"/>
        <v>森林調査・自然観察講師補助旅費</v>
      </c>
      <c r="J25" s="599">
        <f>SUMIF('様式６（現地調査）'!$H$15:$H$99,'集計表１（チェック用）'!$F25,'様式６（現地調査）'!$I$15:$I$99)</f>
        <v>0</v>
      </c>
      <c r="K25" s="599">
        <f>SUMIF('様式６（現地調査）'!$H$15:$H$99,'集計表１（チェック用）'!$F25,'様式６（現地調査）'!$R$15:$R$99)</f>
        <v>0</v>
      </c>
      <c r="L25" s="599">
        <f>SUMIF('様式６（現地調査）'!$H$15:$H$99,'集計表１（チェック用）'!$G25,'様式６（現地調査）'!$I$15:$I$99)</f>
        <v>0</v>
      </c>
      <c r="M25" s="599">
        <f>SUMIF('様式６（現地調査）'!$H$15:$H$99,'集計表１（チェック用）'!$G25,'様式６（現地調査）'!$R$15:$R$99)</f>
        <v>0</v>
      </c>
      <c r="N25" s="599">
        <f ca="1">SUMIF('様式６（現地調査）'!$W$15:$W100,'集計表１（チェック用）'!$H25,'様式６（現地調査）'!$AC$15:$AC$99)</f>
        <v>0</v>
      </c>
      <c r="O25" s="599">
        <f ca="1">SUMIF('様式６（現地調査）'!$W$15:$W100,'集計表１（チェック用）'!$I25,'様式６（現地調査）'!$AC$15:$AC$99)</f>
        <v>0</v>
      </c>
      <c r="P25" s="600" t="s">
        <v>214</v>
      </c>
      <c r="Q25" s="600" t="s">
        <v>249</v>
      </c>
      <c r="R25" s="600" t="s">
        <v>263</v>
      </c>
      <c r="S25" s="600" t="s">
        <v>277</v>
      </c>
      <c r="T25" s="609">
        <f>SUMIF('様式６（現地調査）'!$H$15:$H$99,'集計表１（チェック用）'!$Q25,'様式６（現地調査）'!$J$15:$J$99)</f>
        <v>0</v>
      </c>
      <c r="U25" s="609">
        <f>SUMIF('様式６（現地調査）'!$H$15:$H$99,'集計表１（チェック用）'!$Q25,'様式６（現地調査）'!$R$15:$R$99)</f>
        <v>0</v>
      </c>
      <c r="V25" s="609">
        <f>SUMIF('様式６（現地調査）'!$H$15:$H$99,'集計表１（チェック用）'!$R25,'様式６（現地調査）'!$J$15:$J$99)</f>
        <v>0</v>
      </c>
      <c r="W25" s="609">
        <f>SUMIF('様式６（現地調査）'!$H$15:$H$99,'集計表１（チェック用）'!$R25,'様式６（現地調査）'!$R$15:$R$99)</f>
        <v>0</v>
      </c>
      <c r="X25" s="609">
        <f>SUMIF('様式６（現地調査）'!$H$15:$H$99,'集計表１（チェック用）'!$S25,'様式６（現地調査）'!$J$15:$J$99)</f>
        <v>0</v>
      </c>
      <c r="Y25" s="609">
        <f>SUMIF('様式６（現地調査）'!$H$15:$H$99,'集計表１（チェック用）'!$S25,'様式６（現地調査）'!$R$15:$R$99)</f>
        <v>0</v>
      </c>
      <c r="Z25" s="601" t="s">
        <v>286</v>
      </c>
      <c r="AA25" s="601" t="s">
        <v>286</v>
      </c>
      <c r="AB25" s="601" t="s">
        <v>286</v>
      </c>
      <c r="AC25" s="601" t="s">
        <v>286</v>
      </c>
      <c r="AD25" s="601" t="s">
        <v>286</v>
      </c>
      <c r="AE25" s="601" t="s">
        <v>286</v>
      </c>
      <c r="AF25" s="601" t="s">
        <v>286</v>
      </c>
      <c r="AG25" s="601" t="s">
        <v>286</v>
      </c>
      <c r="AH25" s="601" t="s">
        <v>286</v>
      </c>
      <c r="AI25" s="601" t="s">
        <v>286</v>
      </c>
      <c r="AJ25" s="601" t="s">
        <v>286</v>
      </c>
      <c r="AK25" s="601" t="s">
        <v>286</v>
      </c>
      <c r="AL25" s="601" t="s">
        <v>286</v>
      </c>
      <c r="AM25" s="601" t="s">
        <v>286</v>
      </c>
      <c r="AN25" s="601" t="s">
        <v>286</v>
      </c>
      <c r="AO25" s="601" t="s">
        <v>286</v>
      </c>
      <c r="AP25" s="601" t="s">
        <v>286</v>
      </c>
      <c r="AQ25" s="601" t="s">
        <v>286</v>
      </c>
      <c r="AR25" s="601" t="s">
        <v>286</v>
      </c>
      <c r="AS25" s="601" t="s">
        <v>286</v>
      </c>
      <c r="AT25" s="601" t="s">
        <v>286</v>
      </c>
      <c r="AU25" s="601" t="s">
        <v>286</v>
      </c>
      <c r="AV25" s="601" t="s">
        <v>286</v>
      </c>
      <c r="AW25" s="601" t="s">
        <v>286</v>
      </c>
      <c r="AX25" s="601" t="s">
        <v>286</v>
      </c>
      <c r="AY25" s="601" t="s">
        <v>286</v>
      </c>
      <c r="AZ25" s="601" t="s">
        <v>286</v>
      </c>
      <c r="BA25" s="601" t="s">
        <v>286</v>
      </c>
      <c r="BB25" s="601" t="s">
        <v>286</v>
      </c>
      <c r="BC25" s="601" t="s">
        <v>286</v>
      </c>
      <c r="BD25" s="601" t="s">
        <v>286</v>
      </c>
      <c r="BE25" s="601" t="s">
        <v>286</v>
      </c>
      <c r="BF25" s="601" t="s">
        <v>286</v>
      </c>
      <c r="BG25" s="601" t="s">
        <v>286</v>
      </c>
      <c r="BH25" s="601" t="s">
        <v>286</v>
      </c>
      <c r="BI25" s="601" t="s">
        <v>286</v>
      </c>
      <c r="BJ25" s="601" t="s">
        <v>286</v>
      </c>
      <c r="BK25" s="601" t="s">
        <v>286</v>
      </c>
      <c r="BL25" s="601" t="s">
        <v>286</v>
      </c>
      <c r="BM25" s="601" t="s">
        <v>286</v>
      </c>
      <c r="BN25" s="601" t="s">
        <v>286</v>
      </c>
      <c r="BO25" s="601" t="s">
        <v>286</v>
      </c>
      <c r="BP25" s="601" t="s">
        <v>286</v>
      </c>
      <c r="BQ25" s="601" t="s">
        <v>286</v>
      </c>
      <c r="BR25" s="601" t="s">
        <v>286</v>
      </c>
      <c r="BS25" s="601" t="s">
        <v>286</v>
      </c>
      <c r="BT25" s="611">
        <f>SUMIF('様式６（現地調査）'!$H$15:$H$99,BT4,'様式６（現地調査）'!$J$15:$J$99)</f>
        <v>0</v>
      </c>
      <c r="BU25" s="611">
        <f>SUMIF('様式６（現地調査）'!$H$15:$H$99,BT4,'様式６（現地調査）'!$R$15:$R$99)</f>
        <v>0</v>
      </c>
      <c r="BV25" s="601" t="s">
        <v>286</v>
      </c>
      <c r="BW25" s="601" t="s">
        <v>286</v>
      </c>
      <c r="BX25" s="601" t="str">
        <f t="shared" si="0"/>
        <v>森林調査・自然観察事業費計</v>
      </c>
      <c r="BY25" s="602">
        <f>SUMIF('様式６（現地調査）'!$W$15:$W$99,BX25,'様式６（現地調査）'!$X$15:$X$99)</f>
        <v>0</v>
      </c>
      <c r="BZ25" s="603">
        <f ca="1">K25+M25+N25+O25+U25+W25+Y25+BU25</f>
        <v>0</v>
      </c>
      <c r="CA25" s="604" t="str">
        <f t="shared" ca="1" si="5"/>
        <v>OK</v>
      </c>
    </row>
    <row r="26" spans="1:82" ht="26.25" customHeight="1" x14ac:dyDescent="0.2">
      <c r="A26" s="309">
        <f t="shared" si="6"/>
        <v>0</v>
      </c>
      <c r="B26" s="132">
        <v>21</v>
      </c>
      <c r="C26" s="631"/>
      <c r="D26" s="278" t="s">
        <v>215</v>
      </c>
      <c r="E26" s="262" t="s">
        <v>162</v>
      </c>
      <c r="F26" s="263" t="str">
        <f t="shared" si="1"/>
        <v>森林整備講師報償費</v>
      </c>
      <c r="G26" s="263" t="str">
        <f t="shared" si="2"/>
        <v>森林整備講師補助報償費</v>
      </c>
      <c r="H26" s="263" t="str">
        <f t="shared" si="3"/>
        <v>森林整備講師旅費</v>
      </c>
      <c r="I26" s="263" t="str">
        <f t="shared" si="4"/>
        <v>森林整備講師補助旅費</v>
      </c>
      <c r="J26" s="588">
        <f>SUMIF('様式７（講義、実験）'!$H$15:$H$95,'集計表１（チェック用）'!$F26,'様式７（講義、実験）'!$I$15:$I$95)</f>
        <v>0</v>
      </c>
      <c r="K26" s="588">
        <f>SUMIF('様式７（講義、実験）'!$H$15:$H$95,'集計表１（チェック用）'!$F26,'様式７（講義、実験）'!$R$15:$R$95)</f>
        <v>0</v>
      </c>
      <c r="L26" s="588">
        <f>SUMIF('様式７（講義、実験）'!$H$15:$H$95,'集計表１（チェック用）'!$G26,'様式７（講義、実験）'!$I$15:$I$95)</f>
        <v>0</v>
      </c>
      <c r="M26" s="588">
        <f>SUMIF('様式７（講義、実験）'!$H$15:$H$95,'集計表１（チェック用）'!$G26,'様式７（講義、実験）'!$R$15:$R$95)</f>
        <v>0</v>
      </c>
      <c r="N26" s="588">
        <f>SUMIF('様式７（講義、実験）'!$X$15:$X$95,'集計表１（チェック用）'!$H26,'様式７（講義、実験）'!$AC$15:$AC$95)</f>
        <v>0</v>
      </c>
      <c r="O26" s="588">
        <f>SUMIF('様式７（講義、実験）'!$X$15:$X$95,'集計表１（チェック用）'!$I26,'様式７（講義、実験）'!$AC$15:$AC$95)</f>
        <v>0</v>
      </c>
      <c r="P26" s="589"/>
      <c r="Q26" s="589"/>
      <c r="R26" s="589"/>
      <c r="S26" s="589"/>
      <c r="T26" s="590" t="s">
        <v>286</v>
      </c>
      <c r="U26" s="590" t="s">
        <v>286</v>
      </c>
      <c r="V26" s="590" t="s">
        <v>286</v>
      </c>
      <c r="W26" s="590" t="s">
        <v>286</v>
      </c>
      <c r="X26" s="590" t="s">
        <v>286</v>
      </c>
      <c r="Y26" s="590" t="s">
        <v>286</v>
      </c>
      <c r="Z26" s="590" t="s">
        <v>286</v>
      </c>
      <c r="AA26" s="590" t="s">
        <v>286</v>
      </c>
      <c r="AB26" s="590" t="s">
        <v>286</v>
      </c>
      <c r="AC26" s="590" t="s">
        <v>286</v>
      </c>
      <c r="AD26" s="590" t="s">
        <v>286</v>
      </c>
      <c r="AE26" s="590" t="s">
        <v>286</v>
      </c>
      <c r="AF26" s="590" t="s">
        <v>286</v>
      </c>
      <c r="AG26" s="590" t="s">
        <v>286</v>
      </c>
      <c r="AH26" s="590" t="s">
        <v>286</v>
      </c>
      <c r="AI26" s="590" t="s">
        <v>286</v>
      </c>
      <c r="AJ26" s="590" t="s">
        <v>286</v>
      </c>
      <c r="AK26" s="590" t="s">
        <v>286</v>
      </c>
      <c r="AL26" s="590" t="s">
        <v>286</v>
      </c>
      <c r="AM26" s="590" t="s">
        <v>286</v>
      </c>
      <c r="AN26" s="590" t="s">
        <v>286</v>
      </c>
      <c r="AO26" s="590" t="s">
        <v>286</v>
      </c>
      <c r="AP26" s="590" t="s">
        <v>286</v>
      </c>
      <c r="AQ26" s="590" t="s">
        <v>286</v>
      </c>
      <c r="AR26" s="590" t="s">
        <v>286</v>
      </c>
      <c r="AS26" s="590" t="s">
        <v>286</v>
      </c>
      <c r="AT26" s="590" t="s">
        <v>286</v>
      </c>
      <c r="AU26" s="590" t="s">
        <v>286</v>
      </c>
      <c r="AV26" s="590" t="s">
        <v>286</v>
      </c>
      <c r="AW26" s="590" t="s">
        <v>286</v>
      </c>
      <c r="AX26" s="590" t="s">
        <v>286</v>
      </c>
      <c r="AY26" s="590" t="s">
        <v>286</v>
      </c>
      <c r="AZ26" s="590" t="s">
        <v>286</v>
      </c>
      <c r="BA26" s="590" t="s">
        <v>286</v>
      </c>
      <c r="BB26" s="590" t="s">
        <v>286</v>
      </c>
      <c r="BC26" s="590" t="s">
        <v>286</v>
      </c>
      <c r="BD26" s="590" t="s">
        <v>286</v>
      </c>
      <c r="BE26" s="590" t="s">
        <v>286</v>
      </c>
      <c r="BF26" s="590" t="s">
        <v>286</v>
      </c>
      <c r="BG26" s="590" t="s">
        <v>286</v>
      </c>
      <c r="BH26" s="590" t="s">
        <v>286</v>
      </c>
      <c r="BI26" s="590" t="s">
        <v>286</v>
      </c>
      <c r="BJ26" s="590" t="s">
        <v>286</v>
      </c>
      <c r="BK26" s="590" t="s">
        <v>286</v>
      </c>
      <c r="BL26" s="590" t="s">
        <v>286</v>
      </c>
      <c r="BM26" s="590" t="s">
        <v>286</v>
      </c>
      <c r="BN26" s="590" t="s">
        <v>286</v>
      </c>
      <c r="BO26" s="590" t="s">
        <v>286</v>
      </c>
      <c r="BP26" s="590" t="s">
        <v>286</v>
      </c>
      <c r="BQ26" s="590" t="s">
        <v>286</v>
      </c>
      <c r="BR26" s="590" t="s">
        <v>286</v>
      </c>
      <c r="BS26" s="590" t="s">
        <v>286</v>
      </c>
      <c r="BT26" s="590" t="s">
        <v>286</v>
      </c>
      <c r="BU26" s="590" t="s">
        <v>286</v>
      </c>
      <c r="BV26" s="590" t="s">
        <v>286</v>
      </c>
      <c r="BW26" s="590" t="s">
        <v>286</v>
      </c>
      <c r="BX26" s="590" t="str">
        <f t="shared" si="0"/>
        <v>森林整備事業費計</v>
      </c>
      <c r="BY26" s="605">
        <f>SUMIF('様式７（講義、実験）'!$X$15:$X$95,BX26,'様式７（講義、実験）'!$Y$15:$Y$95)</f>
        <v>0</v>
      </c>
      <c r="BZ26" s="592">
        <f>K26+M26+N26+O26</f>
        <v>0</v>
      </c>
      <c r="CA26" s="593" t="str">
        <f t="shared" si="5"/>
        <v>OK</v>
      </c>
    </row>
    <row r="27" spans="1:82" ht="26.25" customHeight="1" x14ac:dyDescent="0.2">
      <c r="A27" s="309">
        <f t="shared" si="6"/>
        <v>0</v>
      </c>
      <c r="B27" s="132">
        <v>22</v>
      </c>
      <c r="C27" s="631"/>
      <c r="D27" s="279"/>
      <c r="E27" s="129" t="s">
        <v>182</v>
      </c>
      <c r="F27" s="232" t="str">
        <f t="shared" si="1"/>
        <v>森林環境教育講師報償費</v>
      </c>
      <c r="G27" s="232" t="str">
        <f t="shared" si="2"/>
        <v>森林環境教育講師補助報償費</v>
      </c>
      <c r="H27" s="232" t="str">
        <f t="shared" si="3"/>
        <v>森林環境教育講師旅費</v>
      </c>
      <c r="I27" s="232" t="str">
        <f t="shared" si="4"/>
        <v>森林環境教育講師補助旅費</v>
      </c>
      <c r="J27" s="587">
        <f>SUMIF('様式７（講義、実験）'!$H$15:$H$95,'集計表１（チェック用）'!$F27,'様式７（講義、実験）'!$I$15:$I$95)</f>
        <v>0</v>
      </c>
      <c r="K27" s="587">
        <f>SUMIF('様式７（講義、実験）'!$H$15:$H$95,'集計表１（チェック用）'!$F27,'様式７（講義、実験）'!$R$15:$R$95)</f>
        <v>0</v>
      </c>
      <c r="L27" s="587">
        <f>SUMIF('様式７（講義、実験）'!$H$15:$H$95,'集計表１（チェック用）'!$G27,'様式７（講義、実験）'!$I$15:$I$95)</f>
        <v>0</v>
      </c>
      <c r="M27" s="587">
        <f>SUMIF('様式７（講義、実験）'!$H$15:$H$95,'集計表１（チェック用）'!$G27,'様式７（講義、実験）'!$R$15:$R$95)</f>
        <v>0</v>
      </c>
      <c r="N27" s="587">
        <f>SUMIF('様式７（講義、実験）'!$X$15:$X$95,'集計表１（チェック用）'!$H27,'様式７（講義、実験）'!$AC$15:$AC$95)</f>
        <v>0</v>
      </c>
      <c r="O27" s="587">
        <f>SUMIF('様式７（講義、実験）'!$X$15:$X$95,'集計表１（チェック用）'!$I27,'様式７（講義、実験）'!$AC$15:$AC$95)</f>
        <v>0</v>
      </c>
      <c r="P27" s="594"/>
      <c r="Q27" s="594"/>
      <c r="R27" s="594"/>
      <c r="S27" s="594"/>
      <c r="T27" s="595" t="s">
        <v>286</v>
      </c>
      <c r="U27" s="595" t="s">
        <v>286</v>
      </c>
      <c r="V27" s="595" t="s">
        <v>286</v>
      </c>
      <c r="W27" s="595" t="s">
        <v>286</v>
      </c>
      <c r="X27" s="595" t="s">
        <v>286</v>
      </c>
      <c r="Y27" s="595" t="s">
        <v>286</v>
      </c>
      <c r="Z27" s="595" t="s">
        <v>286</v>
      </c>
      <c r="AA27" s="595" t="s">
        <v>286</v>
      </c>
      <c r="AB27" s="595" t="s">
        <v>286</v>
      </c>
      <c r="AC27" s="595" t="s">
        <v>286</v>
      </c>
      <c r="AD27" s="595" t="s">
        <v>286</v>
      </c>
      <c r="AE27" s="595" t="s">
        <v>286</v>
      </c>
      <c r="AF27" s="595" t="s">
        <v>286</v>
      </c>
      <c r="AG27" s="595" t="s">
        <v>286</v>
      </c>
      <c r="AH27" s="595" t="s">
        <v>286</v>
      </c>
      <c r="AI27" s="595" t="s">
        <v>286</v>
      </c>
      <c r="AJ27" s="595" t="s">
        <v>286</v>
      </c>
      <c r="AK27" s="595" t="s">
        <v>286</v>
      </c>
      <c r="AL27" s="595" t="s">
        <v>286</v>
      </c>
      <c r="AM27" s="595" t="s">
        <v>286</v>
      </c>
      <c r="AN27" s="595" t="s">
        <v>286</v>
      </c>
      <c r="AO27" s="595" t="s">
        <v>286</v>
      </c>
      <c r="AP27" s="595" t="s">
        <v>286</v>
      </c>
      <c r="AQ27" s="595" t="s">
        <v>286</v>
      </c>
      <c r="AR27" s="595" t="s">
        <v>286</v>
      </c>
      <c r="AS27" s="595" t="s">
        <v>286</v>
      </c>
      <c r="AT27" s="595" t="s">
        <v>286</v>
      </c>
      <c r="AU27" s="595" t="s">
        <v>286</v>
      </c>
      <c r="AV27" s="595" t="s">
        <v>286</v>
      </c>
      <c r="AW27" s="595" t="s">
        <v>286</v>
      </c>
      <c r="AX27" s="595" t="s">
        <v>286</v>
      </c>
      <c r="AY27" s="595" t="s">
        <v>286</v>
      </c>
      <c r="AZ27" s="595" t="s">
        <v>286</v>
      </c>
      <c r="BA27" s="595" t="s">
        <v>286</v>
      </c>
      <c r="BB27" s="595" t="s">
        <v>286</v>
      </c>
      <c r="BC27" s="595" t="s">
        <v>286</v>
      </c>
      <c r="BD27" s="595" t="s">
        <v>286</v>
      </c>
      <c r="BE27" s="595" t="s">
        <v>286</v>
      </c>
      <c r="BF27" s="595" t="s">
        <v>286</v>
      </c>
      <c r="BG27" s="595" t="s">
        <v>286</v>
      </c>
      <c r="BH27" s="595" t="s">
        <v>286</v>
      </c>
      <c r="BI27" s="595" t="s">
        <v>286</v>
      </c>
      <c r="BJ27" s="595" t="s">
        <v>286</v>
      </c>
      <c r="BK27" s="595" t="s">
        <v>286</v>
      </c>
      <c r="BL27" s="595" t="s">
        <v>286</v>
      </c>
      <c r="BM27" s="595" t="s">
        <v>286</v>
      </c>
      <c r="BN27" s="595" t="s">
        <v>286</v>
      </c>
      <c r="BO27" s="595" t="s">
        <v>286</v>
      </c>
      <c r="BP27" s="595" t="s">
        <v>286</v>
      </c>
      <c r="BQ27" s="595" t="s">
        <v>286</v>
      </c>
      <c r="BR27" s="595" t="s">
        <v>286</v>
      </c>
      <c r="BS27" s="595" t="s">
        <v>286</v>
      </c>
      <c r="BT27" s="595" t="s">
        <v>286</v>
      </c>
      <c r="BU27" s="595" t="s">
        <v>286</v>
      </c>
      <c r="BV27" s="595" t="s">
        <v>286</v>
      </c>
      <c r="BW27" s="595" t="s">
        <v>286</v>
      </c>
      <c r="BX27" s="595" t="str">
        <f t="shared" si="0"/>
        <v>森林環境教育事業費計</v>
      </c>
      <c r="BY27" s="586">
        <f>SUMIF('様式７（講義、実験）'!$X$15:$X$95,BX27,'様式７（講義、実験）'!$Y$15:$Y$95)</f>
        <v>0</v>
      </c>
      <c r="BZ27" s="597">
        <f>K27+M27+N27+O27</f>
        <v>0</v>
      </c>
      <c r="CA27" s="598" t="str">
        <f t="shared" si="5"/>
        <v>OK</v>
      </c>
    </row>
    <row r="28" spans="1:82" ht="26.25" customHeight="1" thickBot="1" x14ac:dyDescent="0.25">
      <c r="A28" s="309">
        <f t="shared" si="6"/>
        <v>0</v>
      </c>
      <c r="B28" s="132">
        <v>23</v>
      </c>
      <c r="C28" s="631"/>
      <c r="D28" s="280"/>
      <c r="E28" s="264" t="s">
        <v>183</v>
      </c>
      <c r="F28" s="265" t="str">
        <f t="shared" si="1"/>
        <v>機能・役割講師報償費</v>
      </c>
      <c r="G28" s="265" t="str">
        <f t="shared" si="2"/>
        <v>機能・役割講師補助報償費</v>
      </c>
      <c r="H28" s="265" t="str">
        <f t="shared" si="3"/>
        <v>機能・役割講師旅費</v>
      </c>
      <c r="I28" s="265" t="str">
        <f t="shared" si="4"/>
        <v>機能・役割講師補助旅費</v>
      </c>
      <c r="J28" s="599">
        <f>SUMIF('様式７（講義、実験）'!$H$15:$H$95,'集計表１（チェック用）'!$F28,'様式７（講義、実験）'!$I$15:$I$95)</f>
        <v>0</v>
      </c>
      <c r="K28" s="599">
        <f>SUMIF('様式７（講義、実験）'!$H$15:$H$95,'集計表１（チェック用）'!$F28,'様式７（講義、実験）'!$R$15:$R$95)</f>
        <v>0</v>
      </c>
      <c r="L28" s="599">
        <f>SUMIF('様式７（講義、実験）'!$H$15:$H$95,'集計表１（チェック用）'!$G28,'様式７（講義、実験）'!$I$15:$I$95)</f>
        <v>0</v>
      </c>
      <c r="M28" s="599">
        <f>SUMIF('様式７（講義、実験）'!$H$15:$H$95,'集計表１（チェック用）'!$G28,'様式７（講義、実験）'!$R$15:$R$95)</f>
        <v>0</v>
      </c>
      <c r="N28" s="599">
        <f>SUMIF('様式７（講義、実験）'!$X$15:$X$95,'集計表１（チェック用）'!$H28,'様式７（講義、実験）'!$AC$15:$AC$95)</f>
        <v>0</v>
      </c>
      <c r="O28" s="599">
        <f>SUMIF('様式７（講義、実験）'!$X$15:$X$95,'集計表１（チェック用）'!$I28,'様式７（講義、実験）'!$AC$15:$AC$95)</f>
        <v>0</v>
      </c>
      <c r="P28" s="600"/>
      <c r="Q28" s="600"/>
      <c r="R28" s="600"/>
      <c r="S28" s="600"/>
      <c r="T28" s="601" t="s">
        <v>286</v>
      </c>
      <c r="U28" s="601" t="s">
        <v>286</v>
      </c>
      <c r="V28" s="601" t="s">
        <v>286</v>
      </c>
      <c r="W28" s="601" t="s">
        <v>286</v>
      </c>
      <c r="X28" s="601" t="s">
        <v>286</v>
      </c>
      <c r="Y28" s="601" t="s">
        <v>286</v>
      </c>
      <c r="Z28" s="601" t="s">
        <v>286</v>
      </c>
      <c r="AA28" s="601" t="s">
        <v>286</v>
      </c>
      <c r="AB28" s="601" t="s">
        <v>286</v>
      </c>
      <c r="AC28" s="601" t="s">
        <v>286</v>
      </c>
      <c r="AD28" s="601" t="s">
        <v>286</v>
      </c>
      <c r="AE28" s="601" t="s">
        <v>286</v>
      </c>
      <c r="AF28" s="601" t="s">
        <v>286</v>
      </c>
      <c r="AG28" s="601" t="s">
        <v>286</v>
      </c>
      <c r="AH28" s="601" t="s">
        <v>286</v>
      </c>
      <c r="AI28" s="601" t="s">
        <v>286</v>
      </c>
      <c r="AJ28" s="601" t="s">
        <v>286</v>
      </c>
      <c r="AK28" s="601" t="s">
        <v>286</v>
      </c>
      <c r="AL28" s="601" t="s">
        <v>286</v>
      </c>
      <c r="AM28" s="601" t="s">
        <v>286</v>
      </c>
      <c r="AN28" s="601" t="s">
        <v>286</v>
      </c>
      <c r="AO28" s="601" t="s">
        <v>286</v>
      </c>
      <c r="AP28" s="601" t="s">
        <v>286</v>
      </c>
      <c r="AQ28" s="601" t="s">
        <v>286</v>
      </c>
      <c r="AR28" s="601" t="s">
        <v>286</v>
      </c>
      <c r="AS28" s="601" t="s">
        <v>286</v>
      </c>
      <c r="AT28" s="601" t="s">
        <v>286</v>
      </c>
      <c r="AU28" s="601" t="s">
        <v>286</v>
      </c>
      <c r="AV28" s="601" t="s">
        <v>286</v>
      </c>
      <c r="AW28" s="601" t="s">
        <v>286</v>
      </c>
      <c r="AX28" s="601" t="s">
        <v>286</v>
      </c>
      <c r="AY28" s="601" t="s">
        <v>286</v>
      </c>
      <c r="AZ28" s="601" t="s">
        <v>286</v>
      </c>
      <c r="BA28" s="601" t="s">
        <v>286</v>
      </c>
      <c r="BB28" s="601" t="s">
        <v>286</v>
      </c>
      <c r="BC28" s="601" t="s">
        <v>286</v>
      </c>
      <c r="BD28" s="601" t="s">
        <v>286</v>
      </c>
      <c r="BE28" s="601" t="s">
        <v>286</v>
      </c>
      <c r="BF28" s="601" t="s">
        <v>286</v>
      </c>
      <c r="BG28" s="601" t="s">
        <v>286</v>
      </c>
      <c r="BH28" s="601" t="s">
        <v>286</v>
      </c>
      <c r="BI28" s="601" t="s">
        <v>286</v>
      </c>
      <c r="BJ28" s="601" t="s">
        <v>286</v>
      </c>
      <c r="BK28" s="601" t="s">
        <v>286</v>
      </c>
      <c r="BL28" s="601" t="s">
        <v>286</v>
      </c>
      <c r="BM28" s="601" t="s">
        <v>286</v>
      </c>
      <c r="BN28" s="601" t="s">
        <v>286</v>
      </c>
      <c r="BO28" s="601" t="s">
        <v>286</v>
      </c>
      <c r="BP28" s="601" t="s">
        <v>286</v>
      </c>
      <c r="BQ28" s="601" t="s">
        <v>286</v>
      </c>
      <c r="BR28" s="601" t="s">
        <v>286</v>
      </c>
      <c r="BS28" s="601" t="s">
        <v>286</v>
      </c>
      <c r="BT28" s="601" t="s">
        <v>286</v>
      </c>
      <c r="BU28" s="601" t="s">
        <v>286</v>
      </c>
      <c r="BV28" s="601" t="s">
        <v>286</v>
      </c>
      <c r="BW28" s="601" t="s">
        <v>286</v>
      </c>
      <c r="BX28" s="601" t="str">
        <f t="shared" si="0"/>
        <v>機能・役割事業費計</v>
      </c>
      <c r="BY28" s="606">
        <f>SUMIF('様式７（講義、実験）'!$X$15:$X$95,BX28,'様式７（講義、実験）'!$Y$15:$Y$95)</f>
        <v>0</v>
      </c>
      <c r="BZ28" s="603">
        <f>K28+M28+N28+O28</f>
        <v>0</v>
      </c>
      <c r="CA28" s="604" t="str">
        <f t="shared" si="5"/>
        <v>OK</v>
      </c>
    </row>
    <row r="29" spans="1:82" ht="26.25" customHeight="1" thickBot="1" x14ac:dyDescent="0.25">
      <c r="A29" s="309">
        <f t="shared" si="6"/>
        <v>0</v>
      </c>
      <c r="B29" s="132">
        <v>24</v>
      </c>
      <c r="C29" s="632"/>
      <c r="D29" s="311" t="s">
        <v>184</v>
      </c>
      <c r="E29" s="310"/>
      <c r="F29" s="267" t="str">
        <f>CONCATENATE($D29,"講師報償費")</f>
        <v>学校提案講師報償費</v>
      </c>
      <c r="G29" s="267" t="str">
        <f>CONCATENATE($D29,"講師補助報償費")</f>
        <v>学校提案講師補助報償費</v>
      </c>
      <c r="H29" s="267" t="str">
        <f>CONCATENATE($D29,"講師旅費")</f>
        <v>学校提案講師旅費</v>
      </c>
      <c r="I29" s="267" t="str">
        <f>CONCATENATE($D29,"講師補助旅費")</f>
        <v>学校提案講師補助旅費</v>
      </c>
      <c r="J29" s="612">
        <f>SUMIF('様式８（学校提案）'!$AB$18:$AB$96,'集計表１（チェック用）'!$F29,'様式８（学校提案）'!$AC$18:$AC$96)</f>
        <v>0</v>
      </c>
      <c r="K29" s="612">
        <f>SUMIF('様式８（学校提案）'!$AB$18:$AB$96,'集計表１（チェック用）'!$F29,'様式８（学校提案）'!$AD$18:$AD$96)</f>
        <v>0</v>
      </c>
      <c r="L29" s="612">
        <f>SUMIF('様式８（学校提案）'!$AB$18:$AB$96,'集計表１（チェック用）'!$G29,'様式８（学校提案）'!$AC$18:$AC$96)</f>
        <v>0</v>
      </c>
      <c r="M29" s="612">
        <f>SUMIF('様式８（学校提案）'!$AB$18:$AB$96,'集計表１（チェック用）'!$G29,'様式８（学校提案）'!$AD$18:$AD$96)</f>
        <v>0</v>
      </c>
      <c r="N29" s="612">
        <f>SUMIF('様式８（学校提案）'!$AE$18:$AE$96,'集計表１（チェック用）'!$H29,'様式８（学校提案）'!$AF$18:$AF$96)</f>
        <v>0</v>
      </c>
      <c r="O29" s="612">
        <f>SUMIF('様式８（学校提案）'!$AE$18:$AE$96,'集計表１（チェック用）'!$I29,'様式８（学校提案）'!$AF$18:$AF$96)</f>
        <v>0</v>
      </c>
      <c r="P29" s="613"/>
      <c r="Q29" s="613"/>
      <c r="R29" s="613"/>
      <c r="S29" s="613"/>
      <c r="T29" s="633" t="s">
        <v>287</v>
      </c>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634"/>
      <c r="AR29" s="634"/>
      <c r="AS29" s="634"/>
      <c r="AT29" s="634"/>
      <c r="AU29" s="634"/>
      <c r="AV29" s="634"/>
      <c r="AW29" s="634"/>
      <c r="AX29" s="634"/>
      <c r="AY29" s="634"/>
      <c r="AZ29" s="634"/>
      <c r="BA29" s="634"/>
      <c r="BB29" s="634"/>
      <c r="BC29" s="634"/>
      <c r="BD29" s="634"/>
      <c r="BE29" s="634"/>
      <c r="BF29" s="634"/>
      <c r="BG29" s="634"/>
      <c r="BH29" s="634"/>
      <c r="BI29" s="634"/>
      <c r="BJ29" s="634"/>
      <c r="BK29" s="634"/>
      <c r="BL29" s="634"/>
      <c r="BM29" s="634"/>
      <c r="BN29" s="634"/>
      <c r="BO29" s="634"/>
      <c r="BP29" s="634"/>
      <c r="BQ29" s="634"/>
      <c r="BR29" s="634"/>
      <c r="BS29" s="634"/>
      <c r="BT29" s="634"/>
      <c r="BU29" s="634"/>
      <c r="BV29" s="614">
        <f>SUMIF('様式８（学校提案）'!AB18:AB96,"学校提案消耗品費",'様式８（学校提案）'!AD18:AD96)</f>
        <v>0</v>
      </c>
      <c r="BW29" s="614">
        <f>SUMIF('様式８（学校提案）'!AB18:AB96,"学校提案使用料",'様式８（学校提案）'!AD18:AD96)</f>
        <v>0</v>
      </c>
      <c r="BX29" s="615" t="str">
        <f>CONCATENATE(D29,$BY$3)</f>
        <v>学校提案事業費計</v>
      </c>
      <c r="BY29" s="616">
        <f>'様式８（学校提案）'!X47+'様式８（学校提案）'!X95</f>
        <v>0</v>
      </c>
      <c r="BZ29" s="616">
        <f>SUMIF('様式８（学校提案）'!$AE$18:$AE$96,"学校提案補助金計",'様式８（学校提案）'!$AF$18:$AF$96)</f>
        <v>0</v>
      </c>
      <c r="CA29" s="617" t="str">
        <f t="shared" si="5"/>
        <v>OK</v>
      </c>
      <c r="CB29" s="268">
        <f>SUMIF('様式８（学校提案）'!$AE$18:$AE$96,"学校提案事業費計",'様式８（学校提案）'!$AF$18:$AF$96)</f>
        <v>0</v>
      </c>
      <c r="CC29" s="269">
        <f>K29+M29+O29+BV29+BW29+N29</f>
        <v>0</v>
      </c>
      <c r="CD29" s="270" t="str">
        <f>IF(CB29=CC29,"OK","再確認")</f>
        <v>OK</v>
      </c>
    </row>
  </sheetData>
  <mergeCells count="36">
    <mergeCell ref="AB4:AC4"/>
    <mergeCell ref="C3:C5"/>
    <mergeCell ref="V4:W4"/>
    <mergeCell ref="X4:Y4"/>
    <mergeCell ref="D3:D5"/>
    <mergeCell ref="E3:E5"/>
    <mergeCell ref="J3:M3"/>
    <mergeCell ref="N3:O3"/>
    <mergeCell ref="C6:C29"/>
    <mergeCell ref="AD4:AE4"/>
    <mergeCell ref="AH4:AI4"/>
    <mergeCell ref="AJ4:AK4"/>
    <mergeCell ref="AL4:AM4"/>
    <mergeCell ref="T29:BU29"/>
    <mergeCell ref="BT4:BU4"/>
    <mergeCell ref="BD4:BE4"/>
    <mergeCell ref="AZ4:BA4"/>
    <mergeCell ref="AP4:AQ4"/>
    <mergeCell ref="AF4:AG4"/>
    <mergeCell ref="AX4:AY4"/>
    <mergeCell ref="AT4:AU4"/>
    <mergeCell ref="AR4:AS4"/>
    <mergeCell ref="T4:U4"/>
    <mergeCell ref="Z4:AA4"/>
    <mergeCell ref="AN4:AO4"/>
    <mergeCell ref="AV4:AW4"/>
    <mergeCell ref="BY3:BZ3"/>
    <mergeCell ref="BY5:BZ5"/>
    <mergeCell ref="BN4:BO4"/>
    <mergeCell ref="BP4:BQ4"/>
    <mergeCell ref="BF4:BG4"/>
    <mergeCell ref="BH4:BI4"/>
    <mergeCell ref="BJ4:BK4"/>
    <mergeCell ref="BL4:BM4"/>
    <mergeCell ref="BR4:BS4"/>
    <mergeCell ref="BB4:BC4"/>
  </mergeCells>
  <phoneticPr fontId="18"/>
  <pageMargins left="0.70866141732283472" right="0.70866141732283472" top="0.74803149606299213" bottom="0.74803149606299213" header="0.31496062992125984" footer="0.31496062992125984"/>
  <pageSetup paperSize="8" orientation="landscape" r:id="rId1"/>
  <colBreaks count="3" manualBreakCount="3">
    <brk id="41" max="1048575" man="1"/>
    <brk id="49" max="31" man="1"/>
    <brk id="7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C1" zoomScale="110" zoomScaleNormal="100" zoomScaleSheetLayoutView="110" workbookViewId="0">
      <selection activeCell="H7" sqref="H7"/>
    </sheetView>
  </sheetViews>
  <sheetFormatPr defaultRowHeight="14.4" x14ac:dyDescent="0.2"/>
  <cols>
    <col min="1" max="1" width="44.109375" style="41" customWidth="1"/>
    <col min="2" max="4" width="10.33203125" style="3" customWidth="1"/>
    <col min="5" max="5" width="11" style="3" customWidth="1"/>
    <col min="6" max="6" width="13.88671875" style="3" customWidth="1"/>
    <col min="7" max="7" width="13.88671875" style="2" customWidth="1"/>
    <col min="8" max="8" width="8.44140625" style="2" customWidth="1"/>
    <col min="9" max="10" width="8.44140625" style="40" customWidth="1"/>
  </cols>
  <sheetData>
    <row r="1" spans="1:11" ht="28.5" customHeight="1" x14ac:dyDescent="0.2">
      <c r="A1" s="659" t="s">
        <v>570</v>
      </c>
      <c r="B1" s="659"/>
      <c r="C1" s="659"/>
      <c r="D1" s="659"/>
      <c r="E1" s="659"/>
      <c r="F1" s="659"/>
      <c r="I1" s="2"/>
      <c r="J1" s="2"/>
    </row>
    <row r="2" spans="1:11" ht="11.25" customHeight="1" thickBot="1" x14ac:dyDescent="0.25"/>
    <row r="3" spans="1:11" ht="13.2" x14ac:dyDescent="0.2">
      <c r="A3" s="648" t="s">
        <v>155</v>
      </c>
      <c r="B3" s="650" t="s">
        <v>47</v>
      </c>
      <c r="C3" s="650" t="s">
        <v>48</v>
      </c>
      <c r="D3" s="650" t="s">
        <v>516</v>
      </c>
      <c r="E3" s="646" t="s">
        <v>49</v>
      </c>
      <c r="F3" s="658"/>
      <c r="G3" s="647"/>
    </row>
    <row r="4" spans="1:11" ht="13.2" x14ac:dyDescent="0.2">
      <c r="A4" s="649"/>
      <c r="B4" s="651"/>
      <c r="C4" s="651"/>
      <c r="D4" s="651"/>
      <c r="E4" s="163" t="s">
        <v>50</v>
      </c>
      <c r="F4" s="162" t="s">
        <v>51</v>
      </c>
      <c r="G4" s="46" t="s">
        <v>98</v>
      </c>
    </row>
    <row r="5" spans="1:11" x14ac:dyDescent="0.2">
      <c r="A5" s="42" t="s">
        <v>52</v>
      </c>
      <c r="B5" s="163" t="s">
        <v>58</v>
      </c>
      <c r="C5" s="163" t="s">
        <v>58</v>
      </c>
      <c r="D5" s="163" t="s">
        <v>59</v>
      </c>
      <c r="E5" s="163" t="s">
        <v>58</v>
      </c>
      <c r="F5" s="162" t="s">
        <v>58</v>
      </c>
      <c r="G5" s="46" t="s">
        <v>58</v>
      </c>
    </row>
    <row r="6" spans="1:11" x14ac:dyDescent="0.2">
      <c r="A6" s="42" t="s">
        <v>53</v>
      </c>
      <c r="B6" s="163" t="s">
        <v>58</v>
      </c>
      <c r="C6" s="163" t="s">
        <v>58</v>
      </c>
      <c r="D6" s="163" t="s">
        <v>59</v>
      </c>
      <c r="E6" s="163" t="s">
        <v>58</v>
      </c>
      <c r="F6" s="162" t="s">
        <v>59</v>
      </c>
      <c r="G6" s="46" t="s">
        <v>59</v>
      </c>
    </row>
    <row r="7" spans="1:11" ht="15" thickBot="1" x14ac:dyDescent="0.25">
      <c r="A7" s="34" t="s">
        <v>54</v>
      </c>
      <c r="B7" s="43" t="s">
        <v>58</v>
      </c>
      <c r="C7" s="43" t="s">
        <v>58</v>
      </c>
      <c r="D7" s="43" t="s">
        <v>59</v>
      </c>
      <c r="E7" s="43" t="s">
        <v>58</v>
      </c>
      <c r="F7" s="88" t="s">
        <v>59</v>
      </c>
      <c r="G7" s="48" t="s">
        <v>59</v>
      </c>
    </row>
    <row r="8" spans="1:11" ht="18.75" customHeight="1" thickBot="1" x14ac:dyDescent="0.25">
      <c r="A8" s="44"/>
      <c r="B8" s="45"/>
      <c r="C8" s="45"/>
      <c r="D8" s="45"/>
      <c r="E8" s="45"/>
      <c r="F8" s="45"/>
    </row>
    <row r="9" spans="1:11" ht="13.2" x14ac:dyDescent="0.2">
      <c r="A9" s="654" t="s">
        <v>156</v>
      </c>
      <c r="B9" s="656" t="s">
        <v>47</v>
      </c>
      <c r="C9" s="656" t="s">
        <v>48</v>
      </c>
      <c r="D9" s="656" t="s">
        <v>517</v>
      </c>
      <c r="E9" s="646" t="s">
        <v>49</v>
      </c>
      <c r="F9" s="658"/>
      <c r="G9" s="658"/>
      <c r="H9" s="658"/>
      <c r="I9" s="658"/>
      <c r="J9" s="658"/>
      <c r="K9" s="647"/>
    </row>
    <row r="10" spans="1:11" ht="26.4" x14ac:dyDescent="0.2">
      <c r="A10" s="655"/>
      <c r="B10" s="657"/>
      <c r="C10" s="657"/>
      <c r="D10" s="657"/>
      <c r="E10" s="580" t="s">
        <v>50</v>
      </c>
      <c r="F10" s="49" t="s">
        <v>491</v>
      </c>
      <c r="G10" s="582" t="s">
        <v>620</v>
      </c>
      <c r="H10" s="49" t="s">
        <v>55</v>
      </c>
      <c r="I10" s="580" t="s">
        <v>56</v>
      </c>
      <c r="J10" s="175" t="s">
        <v>148</v>
      </c>
      <c r="K10" s="174" t="s">
        <v>149</v>
      </c>
    </row>
    <row r="11" spans="1:11" x14ac:dyDescent="0.2">
      <c r="A11" s="33" t="s">
        <v>57</v>
      </c>
      <c r="B11" s="580" t="s">
        <v>58</v>
      </c>
      <c r="C11" s="580" t="s">
        <v>58</v>
      </c>
      <c r="D11" s="580" t="s">
        <v>59</v>
      </c>
      <c r="E11" s="580" t="s">
        <v>58</v>
      </c>
      <c r="F11" s="580" t="s">
        <v>58</v>
      </c>
      <c r="G11" s="580" t="s">
        <v>58</v>
      </c>
      <c r="H11" s="580" t="s">
        <v>59</v>
      </c>
      <c r="I11" s="580" t="s">
        <v>59</v>
      </c>
      <c r="J11" s="171" t="s">
        <v>153</v>
      </c>
      <c r="K11" s="172" t="s">
        <v>154</v>
      </c>
    </row>
    <row r="12" spans="1:11" x14ac:dyDescent="0.2">
      <c r="A12" s="33" t="s">
        <v>531</v>
      </c>
      <c r="B12" s="580" t="s">
        <v>58</v>
      </c>
      <c r="C12" s="580" t="s">
        <v>58</v>
      </c>
      <c r="D12" s="580" t="s">
        <v>59</v>
      </c>
      <c r="E12" s="580" t="s">
        <v>58</v>
      </c>
      <c r="F12" s="580" t="s">
        <v>59</v>
      </c>
      <c r="G12" s="580" t="s">
        <v>59</v>
      </c>
      <c r="H12" s="580" t="s">
        <v>150</v>
      </c>
      <c r="I12" s="580" t="s">
        <v>151</v>
      </c>
      <c r="J12" s="171" t="s">
        <v>152</v>
      </c>
      <c r="K12" s="172" t="s">
        <v>152</v>
      </c>
    </row>
    <row r="13" spans="1:11" x14ac:dyDescent="0.2">
      <c r="A13" s="33" t="s">
        <v>60</v>
      </c>
      <c r="B13" s="580" t="s">
        <v>58</v>
      </c>
      <c r="C13" s="580" t="s">
        <v>58</v>
      </c>
      <c r="D13" s="580" t="s">
        <v>59</v>
      </c>
      <c r="E13" s="580" t="s">
        <v>58</v>
      </c>
      <c r="F13" s="580" t="s">
        <v>59</v>
      </c>
      <c r="G13" s="580" t="s">
        <v>59</v>
      </c>
      <c r="H13" s="580" t="s">
        <v>59</v>
      </c>
      <c r="I13" s="580" t="s">
        <v>59</v>
      </c>
      <c r="J13" s="171" t="s">
        <v>153</v>
      </c>
      <c r="K13" s="172" t="s">
        <v>154</v>
      </c>
    </row>
    <row r="14" spans="1:11" ht="15" thickBot="1" x14ac:dyDescent="0.25">
      <c r="A14" s="34" t="s">
        <v>554</v>
      </c>
      <c r="B14" s="55" t="s">
        <v>58</v>
      </c>
      <c r="C14" s="55" t="s">
        <v>58</v>
      </c>
      <c r="D14" s="55" t="s">
        <v>59</v>
      </c>
      <c r="E14" s="55" t="s">
        <v>58</v>
      </c>
      <c r="F14" s="55" t="s">
        <v>59</v>
      </c>
      <c r="G14" s="55" t="s">
        <v>59</v>
      </c>
      <c r="H14" s="55" t="s">
        <v>58</v>
      </c>
      <c r="I14" s="55" t="s">
        <v>58</v>
      </c>
      <c r="J14" s="169" t="s">
        <v>153</v>
      </c>
      <c r="K14" s="170" t="s">
        <v>154</v>
      </c>
    </row>
    <row r="15" spans="1:11" ht="18.75" customHeight="1" thickBot="1" x14ac:dyDescent="0.25"/>
    <row r="16" spans="1:11" ht="13.2" x14ac:dyDescent="0.2">
      <c r="A16" s="648" t="s">
        <v>564</v>
      </c>
      <c r="B16" s="650" t="s">
        <v>47</v>
      </c>
      <c r="C16" s="650" t="s">
        <v>48</v>
      </c>
      <c r="D16" s="650" t="s">
        <v>517</v>
      </c>
      <c r="E16" s="646" t="s">
        <v>49</v>
      </c>
      <c r="F16" s="647"/>
      <c r="G16"/>
      <c r="H16"/>
      <c r="I16"/>
      <c r="J16"/>
    </row>
    <row r="17" spans="1:12" ht="13.2" x14ac:dyDescent="0.2">
      <c r="A17" s="649"/>
      <c r="B17" s="651"/>
      <c r="C17" s="651"/>
      <c r="D17" s="651"/>
      <c r="E17" s="49" t="s">
        <v>50</v>
      </c>
      <c r="F17" s="173" t="s">
        <v>61</v>
      </c>
      <c r="G17"/>
      <c r="H17"/>
      <c r="I17"/>
      <c r="J17"/>
    </row>
    <row r="18" spans="1:12" ht="15" thickBot="1" x14ac:dyDescent="0.25">
      <c r="A18" s="47" t="s">
        <v>62</v>
      </c>
      <c r="B18" s="43" t="s">
        <v>58</v>
      </c>
      <c r="C18" s="43" t="s">
        <v>58</v>
      </c>
      <c r="D18" s="43" t="s">
        <v>59</v>
      </c>
      <c r="E18" s="55" t="s">
        <v>58</v>
      </c>
      <c r="F18" s="48" t="s">
        <v>58</v>
      </c>
      <c r="G18"/>
      <c r="H18"/>
      <c r="I18"/>
      <c r="J18"/>
    </row>
    <row r="19" spans="1:12" ht="18.75" customHeight="1" thickBot="1" x14ac:dyDescent="0.25">
      <c r="A19" s="44"/>
      <c r="B19" s="45"/>
      <c r="C19" s="45"/>
      <c r="D19" s="45"/>
      <c r="E19" s="45"/>
      <c r="F19" s="45"/>
      <c r="G19" s="40"/>
      <c r="H19" s="40"/>
    </row>
    <row r="20" spans="1:12" ht="13.2" x14ac:dyDescent="0.2">
      <c r="A20" s="654" t="s">
        <v>63</v>
      </c>
      <c r="B20" s="656" t="s">
        <v>47</v>
      </c>
      <c r="C20" s="656" t="s">
        <v>48</v>
      </c>
      <c r="D20" s="656" t="s">
        <v>517</v>
      </c>
      <c r="E20" s="646" t="s">
        <v>49</v>
      </c>
      <c r="F20" s="658"/>
      <c r="G20" s="658"/>
      <c r="H20" s="658"/>
      <c r="I20" s="658"/>
      <c r="J20" s="647"/>
    </row>
    <row r="21" spans="1:12" ht="32.4" x14ac:dyDescent="0.2">
      <c r="A21" s="655"/>
      <c r="B21" s="657"/>
      <c r="C21" s="657"/>
      <c r="D21" s="657"/>
      <c r="E21" s="303" t="s">
        <v>609</v>
      </c>
      <c r="F21" s="303" t="s">
        <v>490</v>
      </c>
      <c r="G21" s="49" t="s">
        <v>559</v>
      </c>
      <c r="H21" s="303" t="s">
        <v>560</v>
      </c>
      <c r="I21" s="49" t="s">
        <v>561</v>
      </c>
      <c r="J21" s="46" t="s">
        <v>64</v>
      </c>
    </row>
    <row r="22" spans="1:12" x14ac:dyDescent="0.2">
      <c r="A22" s="50" t="s">
        <v>65</v>
      </c>
      <c r="B22" s="51" t="s">
        <v>58</v>
      </c>
      <c r="C22" s="51" t="s">
        <v>58</v>
      </c>
      <c r="D22" s="62" t="s">
        <v>59</v>
      </c>
      <c r="E22" s="51" t="s">
        <v>59</v>
      </c>
      <c r="F22" s="52" t="s">
        <v>59</v>
      </c>
      <c r="G22" s="53" t="s">
        <v>58</v>
      </c>
      <c r="H22" s="53" t="s">
        <v>58</v>
      </c>
      <c r="I22" s="53" t="s">
        <v>58</v>
      </c>
      <c r="J22" s="54" t="s">
        <v>58</v>
      </c>
    </row>
    <row r="23" spans="1:12" ht="15" thickBot="1" x14ac:dyDescent="0.25">
      <c r="A23" s="34" t="s">
        <v>66</v>
      </c>
      <c r="B23" s="55" t="s">
        <v>67</v>
      </c>
      <c r="C23" s="55" t="s">
        <v>58</v>
      </c>
      <c r="D23" s="43" t="s">
        <v>59</v>
      </c>
      <c r="E23" s="56" t="s">
        <v>58</v>
      </c>
      <c r="F23" s="57" t="s">
        <v>58</v>
      </c>
      <c r="G23" s="56" t="s">
        <v>59</v>
      </c>
      <c r="H23" s="56" t="s">
        <v>59</v>
      </c>
      <c r="I23" s="56" t="s">
        <v>59</v>
      </c>
      <c r="J23" s="58" t="s">
        <v>59</v>
      </c>
    </row>
    <row r="24" spans="1:12" ht="18.75" customHeight="1" thickBot="1" x14ac:dyDescent="0.25">
      <c r="A24" s="44"/>
      <c r="B24" s="45"/>
      <c r="C24" s="45"/>
      <c r="D24" s="45"/>
      <c r="E24" s="45"/>
      <c r="F24" s="45"/>
      <c r="G24" s="59"/>
      <c r="H24" s="59"/>
    </row>
    <row r="25" spans="1:12" ht="12.75" customHeight="1" x14ac:dyDescent="0.2">
      <c r="A25" s="648" t="s">
        <v>68</v>
      </c>
      <c r="B25" s="650" t="s">
        <v>47</v>
      </c>
      <c r="C25" s="650" t="s">
        <v>48</v>
      </c>
      <c r="D25" s="650" t="s">
        <v>517</v>
      </c>
      <c r="E25" s="646" t="s">
        <v>49</v>
      </c>
      <c r="F25" s="647"/>
      <c r="G25" s="40"/>
      <c r="H25" s="40"/>
    </row>
    <row r="26" spans="1:12" ht="13.2" x14ac:dyDescent="0.2">
      <c r="A26" s="649"/>
      <c r="B26" s="651"/>
      <c r="C26" s="651"/>
      <c r="D26" s="651"/>
      <c r="E26" s="163" t="s">
        <v>50</v>
      </c>
      <c r="F26" s="60" t="s">
        <v>69</v>
      </c>
      <c r="G26" s="40"/>
      <c r="H26" s="40"/>
    </row>
    <row r="27" spans="1:12" x14ac:dyDescent="0.2">
      <c r="A27" s="61" t="s">
        <v>70</v>
      </c>
      <c r="B27" s="62" t="s">
        <v>58</v>
      </c>
      <c r="C27" s="62" t="s">
        <v>58</v>
      </c>
      <c r="D27" s="62" t="s">
        <v>59</v>
      </c>
      <c r="E27" s="63" t="s">
        <v>76</v>
      </c>
      <c r="F27" s="64" t="s">
        <v>76</v>
      </c>
      <c r="G27" s="40"/>
      <c r="H27" s="40"/>
    </row>
    <row r="28" spans="1:12" s="40" customFormat="1" ht="15" thickBot="1" x14ac:dyDescent="0.25">
      <c r="A28" s="34" t="s">
        <v>71</v>
      </c>
      <c r="B28" s="43" t="s">
        <v>58</v>
      </c>
      <c r="C28" s="43" t="s">
        <v>58</v>
      </c>
      <c r="D28" s="43" t="s">
        <v>59</v>
      </c>
      <c r="E28" s="43" t="s">
        <v>58</v>
      </c>
      <c r="F28" s="166" t="s">
        <v>58</v>
      </c>
      <c r="K28"/>
      <c r="L28"/>
    </row>
    <row r="29" spans="1:12" s="40" customFormat="1" ht="18.75" customHeight="1" thickBot="1" x14ac:dyDescent="0.25">
      <c r="A29" s="44"/>
      <c r="B29" s="45"/>
      <c r="C29" s="45"/>
      <c r="D29" s="45"/>
      <c r="E29" s="45"/>
      <c r="K29"/>
      <c r="L29"/>
    </row>
    <row r="30" spans="1:12" s="40" customFormat="1" ht="12.75" customHeight="1" x14ac:dyDescent="0.2">
      <c r="A30" s="648" t="s">
        <v>72</v>
      </c>
      <c r="B30" s="650" t="s">
        <v>47</v>
      </c>
      <c r="C30" s="650" t="s">
        <v>48</v>
      </c>
      <c r="D30" s="652" t="s">
        <v>517</v>
      </c>
      <c r="E30" s="338"/>
      <c r="F30" s="59"/>
      <c r="J30"/>
      <c r="K30"/>
      <c r="L30"/>
    </row>
    <row r="31" spans="1:12" s="40" customFormat="1" ht="12.75" customHeight="1" x14ac:dyDescent="0.2">
      <c r="A31" s="649"/>
      <c r="B31" s="651"/>
      <c r="C31" s="651"/>
      <c r="D31" s="653"/>
      <c r="E31" s="339"/>
      <c r="F31" s="340"/>
      <c r="J31"/>
      <c r="K31"/>
      <c r="L31"/>
    </row>
    <row r="32" spans="1:12" s="40" customFormat="1" x14ac:dyDescent="0.2">
      <c r="A32" s="33" t="s">
        <v>73</v>
      </c>
      <c r="B32" s="163" t="s">
        <v>58</v>
      </c>
      <c r="C32" s="163" t="s">
        <v>58</v>
      </c>
      <c r="D32" s="323" t="s">
        <v>59</v>
      </c>
      <c r="E32" s="338"/>
      <c r="F32" s="59"/>
      <c r="J32"/>
      <c r="K32"/>
      <c r="L32"/>
    </row>
    <row r="33" spans="1:12" s="40" customFormat="1" x14ac:dyDescent="0.2">
      <c r="A33" s="65" t="s">
        <v>74</v>
      </c>
      <c r="B33" s="66" t="s">
        <v>58</v>
      </c>
      <c r="C33" s="66" t="s">
        <v>58</v>
      </c>
      <c r="D33" s="337" t="s">
        <v>59</v>
      </c>
      <c r="E33" s="338"/>
      <c r="F33" s="59"/>
      <c r="J33"/>
      <c r="K33"/>
      <c r="L33"/>
    </row>
    <row r="34" spans="1:12" s="40" customFormat="1" ht="15" thickBot="1" x14ac:dyDescent="0.25">
      <c r="A34" s="34" t="s">
        <v>75</v>
      </c>
      <c r="B34" s="43" t="s">
        <v>58</v>
      </c>
      <c r="C34" s="43" t="s">
        <v>58</v>
      </c>
      <c r="D34" s="88" t="s">
        <v>59</v>
      </c>
      <c r="E34" s="338"/>
      <c r="F34" s="59"/>
      <c r="J34"/>
      <c r="K34"/>
      <c r="L34"/>
    </row>
    <row r="35" spans="1:12" s="40" customFormat="1" ht="18.75" customHeight="1" thickBot="1" x14ac:dyDescent="0.25">
      <c r="A35" s="44"/>
      <c r="B35" s="45"/>
      <c r="C35" s="45"/>
      <c r="D35" s="45"/>
      <c r="E35" s="67"/>
      <c r="F35" s="67"/>
      <c r="G35" s="67"/>
      <c r="H35" s="67"/>
      <c r="K35"/>
      <c r="L35"/>
    </row>
    <row r="36" spans="1:12" s="40" customFormat="1" ht="16.5" customHeight="1" x14ac:dyDescent="0.2">
      <c r="A36" s="167" t="s">
        <v>530</v>
      </c>
      <c r="B36" s="168" t="s">
        <v>47</v>
      </c>
      <c r="C36" s="168" t="s">
        <v>48</v>
      </c>
      <c r="D36" s="168" t="s">
        <v>518</v>
      </c>
      <c r="E36" s="68" t="s">
        <v>49</v>
      </c>
      <c r="K36"/>
      <c r="L36"/>
    </row>
    <row r="37" spans="1:12" s="40" customFormat="1" ht="43.8" thickBot="1" x14ac:dyDescent="0.25">
      <c r="A37" s="47" t="s">
        <v>606</v>
      </c>
      <c r="B37" s="55" t="s">
        <v>67</v>
      </c>
      <c r="C37" s="55" t="s">
        <v>58</v>
      </c>
      <c r="D37" s="55" t="s">
        <v>58</v>
      </c>
      <c r="E37" s="58" t="s">
        <v>58</v>
      </c>
      <c r="K37"/>
      <c r="L37"/>
    </row>
    <row r="38" spans="1:12" s="40" customFormat="1" x14ac:dyDescent="0.2">
      <c r="A38" s="69" t="s">
        <v>608</v>
      </c>
      <c r="B38" s="69"/>
      <c r="C38" s="45"/>
      <c r="D38" s="3"/>
      <c r="E38" s="3"/>
      <c r="F38" s="3"/>
      <c r="G38" s="2"/>
      <c r="H38" s="2"/>
      <c r="K38"/>
      <c r="L38"/>
    </row>
    <row r="40" spans="1:12" x14ac:dyDescent="0.2">
      <c r="A40" s="645" t="s">
        <v>607</v>
      </c>
      <c r="B40" s="645"/>
      <c r="C40" s="645"/>
      <c r="D40" s="645"/>
      <c r="E40" s="645"/>
      <c r="F40" s="645"/>
      <c r="G40" s="645"/>
      <c r="H40" s="645"/>
      <c r="I40" s="645"/>
      <c r="J40" s="645"/>
    </row>
  </sheetData>
  <mergeCells count="31">
    <mergeCell ref="A1:F1"/>
    <mergeCell ref="A3:A4"/>
    <mergeCell ref="B3:B4"/>
    <mergeCell ref="C3:C4"/>
    <mergeCell ref="D3:D4"/>
    <mergeCell ref="E3:G3"/>
    <mergeCell ref="E9:K9"/>
    <mergeCell ref="A9:A10"/>
    <mergeCell ref="C20:C21"/>
    <mergeCell ref="B9:B10"/>
    <mergeCell ref="A25:A26"/>
    <mergeCell ref="B25:B26"/>
    <mergeCell ref="C25:C26"/>
    <mergeCell ref="D25:D26"/>
    <mergeCell ref="E20:J20"/>
    <mergeCell ref="D9:D10"/>
    <mergeCell ref="A16:A17"/>
    <mergeCell ref="B16:B17"/>
    <mergeCell ref="C16:C17"/>
    <mergeCell ref="C9:C10"/>
    <mergeCell ref="D16:D17"/>
    <mergeCell ref="A40:J40"/>
    <mergeCell ref="E16:F16"/>
    <mergeCell ref="A30:A31"/>
    <mergeCell ref="B30:B31"/>
    <mergeCell ref="C30:C31"/>
    <mergeCell ref="D30:D31"/>
    <mergeCell ref="A20:A21"/>
    <mergeCell ref="B20:B21"/>
    <mergeCell ref="E25:F25"/>
    <mergeCell ref="D20:D21"/>
  </mergeCells>
  <phoneticPr fontId="16"/>
  <pageMargins left="0.70866141732283472" right="0.11811023622047245" top="0.74803149606299213" bottom="0.15748031496062992" header="0.31496062992125984" footer="0.31496062992125984"/>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9"/>
  <sheetViews>
    <sheetView view="pageBreakPreview" zoomScale="110" zoomScaleNormal="100" zoomScaleSheetLayoutView="110" workbookViewId="0">
      <selection activeCell="W8" sqref="W8:AA8"/>
    </sheetView>
  </sheetViews>
  <sheetFormatPr defaultColWidth="9" defaultRowHeight="13.2" x14ac:dyDescent="0.2"/>
  <cols>
    <col min="1" max="1" width="3.21875" style="1" customWidth="1"/>
    <col min="2" max="2" width="5.88671875" style="1" customWidth="1"/>
    <col min="3" max="3" width="2.88671875" style="1" customWidth="1"/>
    <col min="4" max="4" width="4.33203125" style="1" customWidth="1"/>
    <col min="5" max="5" width="2" style="1" customWidth="1"/>
    <col min="6" max="8" width="3" style="1" customWidth="1"/>
    <col min="9" max="9" width="4.44140625" style="1" customWidth="1"/>
    <col min="10" max="10" width="2.21875" style="1" customWidth="1"/>
    <col min="11" max="11" width="3" style="1" customWidth="1"/>
    <col min="12" max="12" width="1.88671875" style="1" customWidth="1"/>
    <col min="13" max="13" width="2.77734375" style="1" customWidth="1"/>
    <col min="14" max="16" width="2.44140625" style="1" customWidth="1"/>
    <col min="17" max="17" width="2.6640625" style="1" customWidth="1"/>
    <col min="18" max="18" width="3" style="1" customWidth="1"/>
    <col min="19" max="19" width="2.33203125" style="1" customWidth="1"/>
    <col min="20" max="20" width="0.88671875" style="1" customWidth="1"/>
    <col min="21" max="21" width="2" style="1" customWidth="1"/>
    <col min="22" max="22" width="1.88671875" style="1" customWidth="1"/>
    <col min="23" max="23" width="2.77734375" style="1" customWidth="1"/>
    <col min="24" max="25" width="2.21875" style="1" customWidth="1"/>
    <col min="26" max="26" width="0.88671875" style="1" customWidth="1"/>
    <col min="27" max="27" width="2" style="1" customWidth="1"/>
    <col min="28" max="29" width="1.88671875" style="1" customWidth="1"/>
    <col min="30" max="30" width="0.77734375" style="1" customWidth="1"/>
    <col min="31" max="32" width="2.33203125" style="1" customWidth="1"/>
    <col min="33" max="33" width="0.88671875" style="1" customWidth="1"/>
    <col min="34" max="34" width="2" style="1" customWidth="1"/>
    <col min="35" max="35" width="2.33203125" style="1" customWidth="1"/>
    <col min="36" max="37" width="3.6640625" style="1" customWidth="1"/>
    <col min="38" max="16384" width="9" style="1"/>
  </cols>
  <sheetData>
    <row r="1" spans="1:37" ht="39" customHeight="1" x14ac:dyDescent="0.2">
      <c r="A1" s="703" t="s">
        <v>563</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row>
    <row r="2" spans="1:37" ht="7.5" customHeigh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1"/>
      <c r="AF2" s="131"/>
      <c r="AG2" s="130"/>
      <c r="AH2" s="131"/>
      <c r="AI2" s="131"/>
      <c r="AJ2" s="164"/>
      <c r="AK2" s="5"/>
    </row>
    <row r="3" spans="1:37" ht="36.75" customHeight="1" thickBot="1" x14ac:dyDescent="0.25">
      <c r="A3" s="704" t="s">
        <v>569</v>
      </c>
      <c r="B3" s="705"/>
      <c r="C3" s="705"/>
      <c r="D3" s="705"/>
      <c r="E3" s="705"/>
      <c r="F3" s="705"/>
      <c r="G3" s="705"/>
      <c r="H3" s="705"/>
      <c r="I3" s="705"/>
      <c r="J3" s="705"/>
      <c r="K3" s="705"/>
      <c r="L3" s="705"/>
      <c r="M3" s="705"/>
      <c r="N3" s="705"/>
      <c r="O3" s="705"/>
      <c r="P3" s="705"/>
      <c r="Q3" s="705"/>
      <c r="R3" s="705"/>
      <c r="S3" s="705"/>
      <c r="T3" s="705"/>
      <c r="U3" s="705"/>
      <c r="V3" s="705"/>
      <c r="W3" s="705"/>
      <c r="X3" s="705"/>
      <c r="Y3" s="705"/>
      <c r="Z3" s="706" t="s">
        <v>622</v>
      </c>
      <c r="AA3" s="706"/>
      <c r="AB3" s="706"/>
      <c r="AC3" s="706"/>
      <c r="AD3" s="707"/>
      <c r="AE3" s="707"/>
      <c r="AF3" s="133" t="s">
        <v>131</v>
      </c>
      <c r="AG3" s="707"/>
      <c r="AH3" s="707"/>
      <c r="AI3" s="133" t="s">
        <v>81</v>
      </c>
      <c r="AJ3" s="575"/>
      <c r="AK3" s="133" t="s">
        <v>132</v>
      </c>
    </row>
    <row r="4" spans="1:37" ht="21.75" customHeight="1" x14ac:dyDescent="0.2">
      <c r="A4" s="690" t="s">
        <v>121</v>
      </c>
      <c r="B4" s="708" t="s">
        <v>0</v>
      </c>
      <c r="C4" s="709"/>
      <c r="D4" s="710"/>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12"/>
    </row>
    <row r="5" spans="1:37" ht="21.75" customHeight="1" x14ac:dyDescent="0.2">
      <c r="A5" s="691"/>
      <c r="B5" s="713" t="s">
        <v>10</v>
      </c>
      <c r="C5" s="714"/>
      <c r="D5" s="715"/>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7"/>
    </row>
    <row r="6" spans="1:37" ht="21.75" customHeight="1" x14ac:dyDescent="0.2">
      <c r="A6" s="691"/>
      <c r="B6" s="713" t="s">
        <v>37</v>
      </c>
      <c r="C6" s="714"/>
      <c r="D6" s="714"/>
      <c r="E6" s="718" t="s">
        <v>122</v>
      </c>
      <c r="F6" s="718"/>
      <c r="G6" s="718"/>
      <c r="H6" s="718"/>
      <c r="I6" s="718"/>
      <c r="J6" s="718"/>
      <c r="K6" s="719"/>
      <c r="L6" s="720" t="s">
        <v>86</v>
      </c>
      <c r="M6" s="721"/>
      <c r="N6" s="721"/>
      <c r="O6" s="675"/>
      <c r="P6" s="675"/>
      <c r="Q6" s="675"/>
      <c r="R6" s="675"/>
      <c r="S6" s="675"/>
      <c r="T6" s="675"/>
      <c r="U6" s="675"/>
      <c r="V6" s="675"/>
      <c r="W6" s="663"/>
      <c r="X6" s="664" t="s">
        <v>87</v>
      </c>
      <c r="Y6" s="665"/>
      <c r="Z6" s="665"/>
      <c r="AA6" s="665"/>
      <c r="AB6" s="665"/>
      <c r="AC6" s="665"/>
      <c r="AD6" s="665"/>
      <c r="AE6" s="722"/>
      <c r="AF6" s="722"/>
      <c r="AG6" s="722"/>
      <c r="AH6" s="722"/>
      <c r="AI6" s="722"/>
      <c r="AJ6" s="722"/>
      <c r="AK6" s="723"/>
    </row>
    <row r="7" spans="1:37" ht="13.8" thickBot="1" x14ac:dyDescent="0.25">
      <c r="A7" s="691"/>
      <c r="B7" s="672" t="s">
        <v>91</v>
      </c>
      <c r="C7" s="673"/>
      <c r="D7" s="673"/>
      <c r="E7" s="673"/>
      <c r="F7" s="673"/>
      <c r="G7" s="673"/>
      <c r="H7" s="673"/>
      <c r="I7" s="673"/>
      <c r="J7" s="673"/>
      <c r="K7" s="673"/>
      <c r="L7" s="673"/>
      <c r="M7" s="673"/>
      <c r="N7" s="673"/>
      <c r="O7" s="673"/>
      <c r="P7" s="673"/>
      <c r="Q7" s="673"/>
      <c r="R7" s="673"/>
      <c r="S7" s="673"/>
      <c r="T7" s="673"/>
      <c r="U7" s="673"/>
      <c r="V7" s="673"/>
      <c r="W7" s="673"/>
      <c r="X7" s="673"/>
      <c r="Y7" s="673"/>
      <c r="Z7" s="673"/>
      <c r="AA7" s="673"/>
      <c r="AB7" s="673"/>
      <c r="AC7" s="724"/>
      <c r="AD7" s="724"/>
      <c r="AE7" s="724"/>
      <c r="AF7" s="724"/>
      <c r="AG7" s="724"/>
      <c r="AH7" s="724"/>
      <c r="AI7" s="724"/>
      <c r="AJ7" s="724"/>
      <c r="AK7" s="725"/>
    </row>
    <row r="8" spans="1:37" ht="48.75" customHeight="1" thickBot="1" x14ac:dyDescent="0.25">
      <c r="A8" s="691"/>
      <c r="B8" s="288" t="s">
        <v>78</v>
      </c>
      <c r="C8" s="697">
        <f>集計表２!I28</f>
        <v>0</v>
      </c>
      <c r="D8" s="697"/>
      <c r="E8" s="115" t="s">
        <v>1</v>
      </c>
      <c r="F8" s="726" t="s">
        <v>17</v>
      </c>
      <c r="G8" s="727"/>
      <c r="H8" s="728">
        <f ca="1">集計表２!J28</f>
        <v>0</v>
      </c>
      <c r="I8" s="728"/>
      <c r="J8" s="117" t="s">
        <v>1</v>
      </c>
      <c r="K8" s="726" t="s">
        <v>79</v>
      </c>
      <c r="L8" s="727"/>
      <c r="M8" s="727"/>
      <c r="N8" s="728">
        <f ca="1">集計表２!K28</f>
        <v>0</v>
      </c>
      <c r="O8" s="728"/>
      <c r="P8" s="728"/>
      <c r="Q8" s="118" t="s">
        <v>1</v>
      </c>
      <c r="R8" s="729" t="s">
        <v>99</v>
      </c>
      <c r="S8" s="730"/>
      <c r="T8" s="730"/>
      <c r="U8" s="730"/>
      <c r="V8" s="730"/>
      <c r="W8" s="728">
        <f>集計表２!M28</f>
        <v>0</v>
      </c>
      <c r="X8" s="728"/>
      <c r="Y8" s="728"/>
      <c r="Z8" s="728"/>
      <c r="AA8" s="728"/>
      <c r="AB8" s="116" t="s">
        <v>1</v>
      </c>
      <c r="AC8" s="731" t="s">
        <v>80</v>
      </c>
      <c r="AD8" s="732"/>
      <c r="AE8" s="732"/>
      <c r="AF8" s="696">
        <f ca="1">C8+H8+N8+W8</f>
        <v>0</v>
      </c>
      <c r="AG8" s="696"/>
      <c r="AH8" s="696"/>
      <c r="AI8" s="696"/>
      <c r="AJ8" s="696"/>
      <c r="AK8" s="119" t="s">
        <v>1</v>
      </c>
    </row>
    <row r="9" spans="1:37" x14ac:dyDescent="0.2">
      <c r="A9" s="690" t="s">
        <v>123</v>
      </c>
      <c r="B9" s="679" t="s">
        <v>8</v>
      </c>
      <c r="C9" s="625"/>
      <c r="D9" s="680"/>
      <c r="E9" s="120"/>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ht="14.25" customHeight="1" x14ac:dyDescent="0.2">
      <c r="A10" s="691"/>
      <c r="B10" s="681"/>
      <c r="C10" s="682"/>
      <c r="D10" s="683"/>
      <c r="E10" s="164"/>
      <c r="F10" s="6"/>
      <c r="G10" s="670" t="s">
        <v>142</v>
      </c>
      <c r="H10" s="660"/>
      <c r="I10" s="660"/>
      <c r="J10" s="660"/>
      <c r="K10" s="660"/>
      <c r="L10" s="671"/>
      <c r="M10" s="129"/>
      <c r="N10" s="670" t="s">
        <v>143</v>
      </c>
      <c r="O10" s="660"/>
      <c r="P10" s="660"/>
      <c r="Q10" s="660"/>
      <c r="R10" s="660"/>
      <c r="S10" s="660"/>
      <c r="T10" s="660"/>
      <c r="U10" s="660"/>
      <c r="V10" s="671"/>
      <c r="W10" s="129"/>
      <c r="X10" s="670" t="s">
        <v>568</v>
      </c>
      <c r="Y10" s="660"/>
      <c r="Z10" s="660"/>
      <c r="AA10" s="660"/>
      <c r="AB10" s="660"/>
      <c r="AC10" s="660"/>
      <c r="AD10" s="660"/>
      <c r="AE10" s="671"/>
      <c r="AF10" s="129"/>
      <c r="AG10" s="670" t="s">
        <v>144</v>
      </c>
      <c r="AH10" s="660"/>
      <c r="AI10" s="660"/>
      <c r="AJ10" s="660"/>
      <c r="AK10" s="661"/>
    </row>
    <row r="11" spans="1:37" x14ac:dyDescent="0.2">
      <c r="A11" s="691"/>
      <c r="B11" s="12"/>
      <c r="C11" s="5"/>
      <c r="D11" s="5"/>
      <c r="E11" s="5"/>
      <c r="F11" s="5"/>
      <c r="G11" s="132"/>
      <c r="H11" s="132"/>
      <c r="I11" s="132"/>
      <c r="J11" s="132"/>
      <c r="K11" s="15"/>
      <c r="L11" s="15"/>
      <c r="M11" s="132"/>
      <c r="N11" s="132"/>
      <c r="O11" s="132"/>
      <c r="P11" s="132"/>
      <c r="Q11" s="132"/>
      <c r="R11" s="132"/>
      <c r="S11" s="132"/>
      <c r="T11" s="132"/>
      <c r="U11" s="132"/>
      <c r="V11" s="15"/>
      <c r="W11" s="132"/>
      <c r="X11" s="132"/>
      <c r="Y11" s="132"/>
      <c r="Z11" s="132"/>
      <c r="AA11" s="132"/>
      <c r="AB11" s="132"/>
      <c r="AC11" s="132"/>
      <c r="AD11" s="132"/>
      <c r="AE11" s="132"/>
      <c r="AF11" s="132"/>
      <c r="AG11" s="132"/>
      <c r="AH11" s="132"/>
      <c r="AI11" s="132"/>
      <c r="AJ11" s="132"/>
      <c r="AK11" s="134"/>
    </row>
    <row r="12" spans="1:37" ht="14.25" customHeight="1" x14ac:dyDescent="0.2">
      <c r="A12" s="691"/>
      <c r="B12" s="72"/>
      <c r="C12" s="136"/>
      <c r="D12" s="164"/>
      <c r="E12" s="5"/>
      <c r="F12" s="13"/>
      <c r="G12" s="670" t="s">
        <v>145</v>
      </c>
      <c r="H12" s="660"/>
      <c r="I12" s="660"/>
      <c r="J12" s="660"/>
      <c r="K12" s="660"/>
      <c r="L12" s="671"/>
      <c r="M12" s="135"/>
      <c r="N12" s="670" t="s">
        <v>146</v>
      </c>
      <c r="O12" s="660"/>
      <c r="P12" s="660"/>
      <c r="Q12" s="660"/>
      <c r="R12" s="660"/>
      <c r="S12" s="660"/>
      <c r="T12" s="660"/>
      <c r="U12" s="660"/>
      <c r="V12" s="671"/>
      <c r="W12" s="135" t="s">
        <v>555</v>
      </c>
      <c r="X12" s="668" t="s">
        <v>528</v>
      </c>
      <c r="Y12" s="669"/>
      <c r="Z12" s="669"/>
      <c r="AA12" s="669"/>
      <c r="AB12" s="669"/>
      <c r="AC12" s="669"/>
      <c r="AD12" s="669"/>
      <c r="AE12" s="669"/>
      <c r="AF12" s="132"/>
      <c r="AG12" s="660"/>
      <c r="AH12" s="660"/>
      <c r="AI12" s="660"/>
      <c r="AJ12" s="660"/>
      <c r="AK12" s="661"/>
    </row>
    <row r="13" spans="1:37" ht="9.75" customHeight="1" x14ac:dyDescent="0.2">
      <c r="A13" s="69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123"/>
    </row>
    <row r="14" spans="1:37" ht="57" customHeight="1" x14ac:dyDescent="0.2">
      <c r="A14" s="691"/>
      <c r="B14" s="664" t="s">
        <v>90</v>
      </c>
      <c r="C14" s="666"/>
      <c r="D14" s="698" t="s">
        <v>133</v>
      </c>
      <c r="E14" s="699"/>
      <c r="F14" s="699"/>
      <c r="G14" s="699"/>
      <c r="H14" s="699"/>
      <c r="I14" s="699"/>
      <c r="J14" s="699"/>
      <c r="K14" s="699"/>
      <c r="L14" s="699"/>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700"/>
    </row>
    <row r="15" spans="1:37" ht="6.75" customHeight="1" x14ac:dyDescent="0.2">
      <c r="A15" s="691"/>
      <c r="B15" s="75"/>
      <c r="C15" s="75"/>
      <c r="D15" s="160"/>
      <c r="E15" s="160"/>
      <c r="F15" s="160"/>
      <c r="G15" s="160"/>
      <c r="H15" s="160"/>
      <c r="I15" s="160"/>
      <c r="J15" s="160"/>
      <c r="K15" s="160"/>
      <c r="L15" s="160"/>
      <c r="M15" s="160"/>
      <c r="N15" s="160"/>
      <c r="O15" s="160"/>
      <c r="P15" s="74"/>
      <c r="Q15" s="160"/>
      <c r="R15" s="160"/>
      <c r="S15" s="160"/>
      <c r="T15" s="160"/>
      <c r="U15" s="160"/>
      <c r="V15" s="160"/>
      <c r="W15" s="160"/>
      <c r="X15" s="160"/>
      <c r="Y15" s="160"/>
      <c r="Z15" s="160"/>
      <c r="AA15" s="160"/>
      <c r="AB15" s="160"/>
      <c r="AC15" s="74"/>
      <c r="AD15" s="160"/>
      <c r="AE15" s="160"/>
      <c r="AF15" s="160"/>
      <c r="AG15" s="160"/>
      <c r="AH15" s="160"/>
      <c r="AI15" s="160"/>
      <c r="AJ15" s="74"/>
      <c r="AK15" s="124"/>
    </row>
    <row r="16" spans="1:37" ht="26.25" customHeight="1" x14ac:dyDescent="0.2">
      <c r="A16" s="691"/>
      <c r="B16" s="672" t="s">
        <v>89</v>
      </c>
      <c r="C16" s="673"/>
      <c r="D16" s="673"/>
      <c r="E16" s="673"/>
      <c r="F16" s="673"/>
      <c r="G16" s="673"/>
      <c r="H16" s="673"/>
      <c r="I16" s="673"/>
      <c r="J16" s="673"/>
      <c r="K16" s="673"/>
      <c r="L16" s="673"/>
      <c r="M16" s="673"/>
      <c r="N16" s="672">
        <v>2</v>
      </c>
      <c r="O16" s="674"/>
      <c r="P16" s="76"/>
      <c r="Q16" s="672" t="s">
        <v>6</v>
      </c>
      <c r="R16" s="673"/>
      <c r="S16" s="673"/>
      <c r="T16" s="673"/>
      <c r="U16" s="673"/>
      <c r="V16" s="674"/>
      <c r="W16" s="673" t="s">
        <v>88</v>
      </c>
      <c r="X16" s="673"/>
      <c r="Y16" s="673"/>
      <c r="Z16" s="673"/>
      <c r="AA16" s="673"/>
      <c r="AB16" s="674"/>
      <c r="AC16" s="76"/>
      <c r="AD16" s="672" t="s">
        <v>77</v>
      </c>
      <c r="AE16" s="673"/>
      <c r="AF16" s="673"/>
      <c r="AG16" s="673"/>
      <c r="AH16" s="673"/>
      <c r="AI16" s="673"/>
      <c r="AJ16" s="161">
        <v>10</v>
      </c>
      <c r="AK16" s="125" t="s">
        <v>81</v>
      </c>
    </row>
    <row r="17" spans="1:37" ht="6.75" customHeight="1" x14ac:dyDescent="0.2">
      <c r="A17" s="691"/>
      <c r="B17" s="75"/>
      <c r="C17" s="75"/>
      <c r="D17" s="160"/>
      <c r="E17" s="74"/>
      <c r="F17" s="160"/>
      <c r="G17" s="160"/>
      <c r="H17" s="160"/>
      <c r="I17" s="160"/>
      <c r="J17" s="160"/>
      <c r="K17" s="160"/>
      <c r="L17" s="74"/>
      <c r="M17" s="74"/>
      <c r="N17" s="74"/>
      <c r="O17" s="74"/>
      <c r="P17" s="165"/>
      <c r="Q17" s="74"/>
      <c r="R17" s="74"/>
      <c r="S17" s="74"/>
      <c r="T17" s="74"/>
      <c r="U17" s="74"/>
      <c r="V17" s="74"/>
      <c r="W17" s="74"/>
      <c r="X17" s="74"/>
      <c r="Y17" s="74"/>
      <c r="Z17" s="74"/>
      <c r="AA17" s="74"/>
      <c r="AB17" s="74"/>
      <c r="AC17" s="165"/>
      <c r="AD17" s="74"/>
      <c r="AE17" s="74"/>
      <c r="AF17" s="74"/>
      <c r="AG17" s="74"/>
      <c r="AH17" s="74"/>
      <c r="AI17" s="74"/>
      <c r="AJ17" s="74"/>
      <c r="AK17" s="124"/>
    </row>
    <row r="18" spans="1:37" ht="25.5" customHeight="1" x14ac:dyDescent="0.2">
      <c r="A18" s="691"/>
      <c r="B18" s="8" t="s">
        <v>2</v>
      </c>
      <c r="C18" s="75">
        <v>3</v>
      </c>
      <c r="D18" s="137" t="s">
        <v>134</v>
      </c>
      <c r="E18" s="77"/>
      <c r="F18" s="672" t="s">
        <v>3</v>
      </c>
      <c r="G18" s="673"/>
      <c r="H18" s="674"/>
      <c r="I18" s="7">
        <v>20</v>
      </c>
      <c r="J18" s="674" t="s">
        <v>4</v>
      </c>
      <c r="K18" s="694"/>
      <c r="L18" s="77"/>
      <c r="M18" s="701" t="s">
        <v>7</v>
      </c>
      <c r="N18" s="701"/>
      <c r="O18" s="701"/>
      <c r="P18" s="701"/>
      <c r="Q18" s="128">
        <v>6</v>
      </c>
      <c r="R18" s="674" t="s">
        <v>5</v>
      </c>
      <c r="S18" s="694"/>
      <c r="T18" s="702" t="s">
        <v>11</v>
      </c>
      <c r="U18" s="702"/>
      <c r="V18" s="693" t="s">
        <v>124</v>
      </c>
      <c r="W18" s="693"/>
      <c r="X18" s="693"/>
      <c r="Y18" s="693"/>
      <c r="Z18" s="694"/>
      <c r="AA18" s="694"/>
      <c r="AB18" s="693" t="s">
        <v>125</v>
      </c>
      <c r="AC18" s="693"/>
      <c r="AD18" s="693"/>
      <c r="AE18" s="693"/>
      <c r="AF18" s="693"/>
      <c r="AG18" s="694"/>
      <c r="AH18" s="694"/>
      <c r="AI18" s="693" t="s">
        <v>96</v>
      </c>
      <c r="AJ18" s="693"/>
      <c r="AK18" s="695"/>
    </row>
    <row r="19" spans="1:37" ht="10.5" customHeight="1" thickBot="1" x14ac:dyDescent="0.25">
      <c r="A19" s="692"/>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row>
    <row r="20" spans="1:37" ht="13.5" customHeight="1" x14ac:dyDescent="0.2">
      <c r="A20" s="690">
        <v>1</v>
      </c>
      <c r="B20" s="679" t="s">
        <v>8</v>
      </c>
      <c r="C20" s="625"/>
      <c r="D20" s="680"/>
      <c r="E20" s="120"/>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1:37" ht="14.25" customHeight="1" x14ac:dyDescent="0.2">
      <c r="A21" s="691"/>
      <c r="B21" s="681"/>
      <c r="C21" s="682"/>
      <c r="D21" s="683"/>
      <c r="E21" s="164"/>
      <c r="F21" s="568"/>
      <c r="G21" s="670" t="s">
        <v>142</v>
      </c>
      <c r="H21" s="660"/>
      <c r="I21" s="660"/>
      <c r="J21" s="660"/>
      <c r="K21" s="660"/>
      <c r="L21" s="671"/>
      <c r="M21" s="302"/>
      <c r="N21" s="670" t="s">
        <v>143</v>
      </c>
      <c r="O21" s="660"/>
      <c r="P21" s="660"/>
      <c r="Q21" s="660"/>
      <c r="R21" s="660"/>
      <c r="S21" s="660"/>
      <c r="T21" s="660"/>
      <c r="U21" s="660"/>
      <c r="V21" s="671"/>
      <c r="W21" s="302"/>
      <c r="X21" s="670" t="s">
        <v>567</v>
      </c>
      <c r="Y21" s="660"/>
      <c r="Z21" s="660"/>
      <c r="AA21" s="660"/>
      <c r="AB21" s="660"/>
      <c r="AC21" s="660"/>
      <c r="AD21" s="660"/>
      <c r="AE21" s="671"/>
      <c r="AF21" s="302"/>
      <c r="AG21" s="670" t="s">
        <v>144</v>
      </c>
      <c r="AH21" s="660"/>
      <c r="AI21" s="660"/>
      <c r="AJ21" s="660"/>
      <c r="AK21" s="661"/>
    </row>
    <row r="22" spans="1:37" x14ac:dyDescent="0.2">
      <c r="A22" s="691"/>
      <c r="B22" s="12"/>
      <c r="C22" s="5"/>
      <c r="D22" s="5"/>
      <c r="E22" s="5"/>
      <c r="F22" s="5"/>
      <c r="G22" s="132"/>
      <c r="H22" s="132"/>
      <c r="I22" s="132"/>
      <c r="J22" s="132"/>
      <c r="K22" s="15"/>
      <c r="L22" s="15"/>
      <c r="M22" s="132"/>
      <c r="N22" s="132"/>
      <c r="O22" s="132"/>
      <c r="P22" s="132"/>
      <c r="Q22" s="132"/>
      <c r="R22" s="132"/>
      <c r="S22" s="132"/>
      <c r="T22" s="132"/>
      <c r="U22" s="132"/>
      <c r="V22" s="15"/>
      <c r="W22" s="132"/>
      <c r="X22" s="132"/>
      <c r="Y22" s="132"/>
      <c r="Z22" s="132"/>
      <c r="AA22" s="132"/>
      <c r="AB22" s="132"/>
      <c r="AC22" s="132"/>
      <c r="AD22" s="132"/>
      <c r="AE22" s="132"/>
      <c r="AF22" s="132"/>
      <c r="AG22" s="132"/>
      <c r="AH22" s="132"/>
      <c r="AI22" s="132"/>
      <c r="AJ22" s="132"/>
      <c r="AK22" s="134"/>
    </row>
    <row r="23" spans="1:37" ht="14.25" customHeight="1" x14ac:dyDescent="0.2">
      <c r="A23" s="691"/>
      <c r="B23" s="72"/>
      <c r="C23" s="136"/>
      <c r="D23" s="164"/>
      <c r="E23" s="5"/>
      <c r="F23" s="569"/>
      <c r="G23" s="670" t="s">
        <v>145</v>
      </c>
      <c r="H23" s="660"/>
      <c r="I23" s="660"/>
      <c r="J23" s="660"/>
      <c r="K23" s="660"/>
      <c r="L23" s="671"/>
      <c r="M23" s="570"/>
      <c r="N23" s="670" t="s">
        <v>146</v>
      </c>
      <c r="O23" s="660"/>
      <c r="P23" s="660"/>
      <c r="Q23" s="660"/>
      <c r="R23" s="660"/>
      <c r="S23" s="660"/>
      <c r="T23" s="660"/>
      <c r="U23" s="660"/>
      <c r="V23" s="671"/>
      <c r="W23" s="570"/>
      <c r="X23" s="668" t="s">
        <v>528</v>
      </c>
      <c r="Y23" s="669"/>
      <c r="Z23" s="669"/>
      <c r="AA23" s="669"/>
      <c r="AB23" s="669"/>
      <c r="AC23" s="669"/>
      <c r="AD23" s="669"/>
      <c r="AE23" s="669"/>
      <c r="AF23" s="132"/>
      <c r="AG23" s="660"/>
      <c r="AH23" s="660"/>
      <c r="AI23" s="660"/>
      <c r="AJ23" s="660"/>
      <c r="AK23" s="661"/>
    </row>
    <row r="24" spans="1:37" ht="9.75" customHeight="1" x14ac:dyDescent="0.2">
      <c r="A24" s="69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123"/>
    </row>
    <row r="25" spans="1:37" ht="57" customHeight="1" x14ac:dyDescent="0.2">
      <c r="A25" s="691"/>
      <c r="B25" s="664" t="s">
        <v>90</v>
      </c>
      <c r="C25" s="666"/>
      <c r="D25" s="684"/>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6"/>
    </row>
    <row r="26" spans="1:37" ht="6.75" customHeight="1" x14ac:dyDescent="0.2">
      <c r="A26" s="691"/>
      <c r="B26" s="75"/>
      <c r="C26" s="75"/>
      <c r="D26" s="160"/>
      <c r="E26" s="160"/>
      <c r="F26" s="160"/>
      <c r="G26" s="160"/>
      <c r="H26" s="160"/>
      <c r="I26" s="160"/>
      <c r="J26" s="160"/>
      <c r="K26" s="160"/>
      <c r="L26" s="160"/>
      <c r="M26" s="160"/>
      <c r="N26" s="160"/>
      <c r="O26" s="160"/>
      <c r="P26" s="74"/>
      <c r="Q26" s="160"/>
      <c r="R26" s="160"/>
      <c r="S26" s="160"/>
      <c r="T26" s="160"/>
      <c r="U26" s="160"/>
      <c r="V26" s="160"/>
      <c r="W26" s="160"/>
      <c r="X26" s="160"/>
      <c r="Y26" s="160"/>
      <c r="Z26" s="160"/>
      <c r="AA26" s="160"/>
      <c r="AB26" s="160"/>
      <c r="AC26" s="74"/>
      <c r="AD26" s="160"/>
      <c r="AE26" s="160"/>
      <c r="AF26" s="160"/>
      <c r="AG26" s="160"/>
      <c r="AH26" s="160"/>
      <c r="AI26" s="160"/>
      <c r="AJ26" s="74"/>
      <c r="AK26" s="124"/>
    </row>
    <row r="27" spans="1:37" ht="26.25" customHeight="1" x14ac:dyDescent="0.2">
      <c r="A27" s="691"/>
      <c r="B27" s="672" t="s">
        <v>89</v>
      </c>
      <c r="C27" s="673"/>
      <c r="D27" s="673"/>
      <c r="E27" s="673"/>
      <c r="F27" s="673"/>
      <c r="G27" s="673"/>
      <c r="H27" s="673"/>
      <c r="I27" s="673"/>
      <c r="J27" s="673"/>
      <c r="K27" s="673"/>
      <c r="L27" s="673"/>
      <c r="M27" s="674"/>
      <c r="N27" s="662"/>
      <c r="O27" s="663"/>
      <c r="P27" s="76"/>
      <c r="Q27" s="672" t="s">
        <v>6</v>
      </c>
      <c r="R27" s="673"/>
      <c r="S27" s="673"/>
      <c r="T27" s="673"/>
      <c r="U27" s="673"/>
      <c r="V27" s="674"/>
      <c r="W27" s="662"/>
      <c r="X27" s="675"/>
      <c r="Y27" s="675"/>
      <c r="Z27" s="675"/>
      <c r="AA27" s="675"/>
      <c r="AB27" s="663"/>
      <c r="AC27" s="76"/>
      <c r="AD27" s="672" t="s">
        <v>77</v>
      </c>
      <c r="AE27" s="673"/>
      <c r="AF27" s="673"/>
      <c r="AG27" s="673"/>
      <c r="AH27" s="673"/>
      <c r="AI27" s="673"/>
      <c r="AJ27" s="571"/>
      <c r="AK27" s="125" t="s">
        <v>81</v>
      </c>
    </row>
    <row r="28" spans="1:37" ht="6.75" customHeight="1" x14ac:dyDescent="0.2">
      <c r="A28" s="691"/>
      <c r="B28" s="75"/>
      <c r="C28" s="75"/>
      <c r="D28" s="160"/>
      <c r="E28" s="74"/>
      <c r="F28" s="160"/>
      <c r="G28" s="160"/>
      <c r="H28" s="160"/>
      <c r="I28" s="160"/>
      <c r="J28" s="160"/>
      <c r="K28" s="160"/>
      <c r="L28" s="74"/>
      <c r="M28" s="160"/>
      <c r="N28" s="160"/>
      <c r="O28" s="160"/>
      <c r="P28" s="103"/>
      <c r="Q28" s="74"/>
      <c r="R28" s="74"/>
      <c r="S28" s="74"/>
      <c r="T28" s="74"/>
      <c r="U28" s="74"/>
      <c r="V28" s="74"/>
      <c r="W28" s="74"/>
      <c r="X28" s="74"/>
      <c r="Y28" s="74"/>
      <c r="Z28" s="74"/>
      <c r="AA28" s="74"/>
      <c r="AB28" s="74"/>
      <c r="AC28" s="165"/>
      <c r="AD28" s="74"/>
      <c r="AE28" s="74"/>
      <c r="AF28" s="74"/>
      <c r="AG28" s="74"/>
      <c r="AH28" s="74"/>
      <c r="AI28" s="74"/>
      <c r="AJ28" s="74"/>
      <c r="AK28" s="124"/>
    </row>
    <row r="29" spans="1:37" ht="25.5" customHeight="1" x14ac:dyDescent="0.2">
      <c r="A29" s="691"/>
      <c r="B29" s="8" t="s">
        <v>2</v>
      </c>
      <c r="C29" s="572"/>
      <c r="D29" s="137" t="s">
        <v>134</v>
      </c>
      <c r="E29" s="77"/>
      <c r="F29" s="672" t="s">
        <v>3</v>
      </c>
      <c r="G29" s="673"/>
      <c r="H29" s="674"/>
      <c r="I29" s="573"/>
      <c r="J29" s="673" t="s">
        <v>4</v>
      </c>
      <c r="K29" s="674"/>
      <c r="L29" s="77"/>
      <c r="M29" s="687" t="s">
        <v>7</v>
      </c>
      <c r="N29" s="688"/>
      <c r="O29" s="688"/>
      <c r="P29" s="689"/>
      <c r="Q29" s="574"/>
      <c r="R29" s="673" t="s">
        <v>5</v>
      </c>
      <c r="S29" s="674"/>
      <c r="T29" s="662"/>
      <c r="U29" s="663"/>
      <c r="V29" s="664" t="s">
        <v>124</v>
      </c>
      <c r="W29" s="665"/>
      <c r="X29" s="665"/>
      <c r="Y29" s="666"/>
      <c r="Z29" s="662"/>
      <c r="AA29" s="663"/>
      <c r="AB29" s="664" t="s">
        <v>125</v>
      </c>
      <c r="AC29" s="665"/>
      <c r="AD29" s="665"/>
      <c r="AE29" s="665"/>
      <c r="AF29" s="666"/>
      <c r="AG29" s="662"/>
      <c r="AH29" s="663"/>
      <c r="AI29" s="664" t="s">
        <v>96</v>
      </c>
      <c r="AJ29" s="665"/>
      <c r="AK29" s="667"/>
    </row>
    <row r="30" spans="1:37" ht="10.5" customHeight="1" thickBot="1" x14ac:dyDescent="0.25">
      <c r="A30" s="692"/>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1" spans="1:37" ht="13.5" customHeight="1" x14ac:dyDescent="0.2">
      <c r="A31" s="690">
        <v>2</v>
      </c>
      <c r="B31" s="679" t="s">
        <v>8</v>
      </c>
      <c r="C31" s="625"/>
      <c r="D31" s="680"/>
      <c r="E31" s="120"/>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1:37" ht="14.25" customHeight="1" x14ac:dyDescent="0.2">
      <c r="A32" s="691"/>
      <c r="B32" s="681"/>
      <c r="C32" s="682"/>
      <c r="D32" s="683"/>
      <c r="E32" s="164"/>
      <c r="F32" s="568"/>
      <c r="G32" s="670" t="s">
        <v>142</v>
      </c>
      <c r="H32" s="660"/>
      <c r="I32" s="660"/>
      <c r="J32" s="660"/>
      <c r="K32" s="660"/>
      <c r="L32" s="671"/>
      <c r="M32" s="302"/>
      <c r="N32" s="670" t="s">
        <v>143</v>
      </c>
      <c r="O32" s="660"/>
      <c r="P32" s="660"/>
      <c r="Q32" s="660"/>
      <c r="R32" s="660"/>
      <c r="S32" s="660"/>
      <c r="T32" s="660"/>
      <c r="U32" s="660"/>
      <c r="V32" s="671"/>
      <c r="W32" s="302"/>
      <c r="X32" s="670" t="s">
        <v>567</v>
      </c>
      <c r="Y32" s="660"/>
      <c r="Z32" s="660"/>
      <c r="AA32" s="660"/>
      <c r="AB32" s="660"/>
      <c r="AC32" s="660"/>
      <c r="AD32" s="660"/>
      <c r="AE32" s="671"/>
      <c r="AF32" s="302"/>
      <c r="AG32" s="670" t="s">
        <v>144</v>
      </c>
      <c r="AH32" s="660"/>
      <c r="AI32" s="660"/>
      <c r="AJ32" s="660"/>
      <c r="AK32" s="661"/>
    </row>
    <row r="33" spans="1:37" x14ac:dyDescent="0.2">
      <c r="A33" s="691"/>
      <c r="B33" s="12"/>
      <c r="C33" s="5"/>
      <c r="D33" s="5"/>
      <c r="E33" s="5"/>
      <c r="F33" s="5"/>
      <c r="G33" s="132"/>
      <c r="H33" s="132"/>
      <c r="I33" s="132"/>
      <c r="J33" s="132"/>
      <c r="K33" s="15"/>
      <c r="L33" s="15"/>
      <c r="M33" s="132"/>
      <c r="N33" s="132"/>
      <c r="O33" s="132"/>
      <c r="P33" s="132"/>
      <c r="Q33" s="132"/>
      <c r="R33" s="132"/>
      <c r="S33" s="132"/>
      <c r="T33" s="132"/>
      <c r="U33" s="132"/>
      <c r="V33" s="15"/>
      <c r="W33" s="132"/>
      <c r="X33" s="132"/>
      <c r="Y33" s="132"/>
      <c r="Z33" s="132"/>
      <c r="AA33" s="132"/>
      <c r="AB33" s="132"/>
      <c r="AC33" s="132"/>
      <c r="AD33" s="132"/>
      <c r="AE33" s="132"/>
      <c r="AF33" s="132"/>
      <c r="AG33" s="132"/>
      <c r="AH33" s="132"/>
      <c r="AI33" s="132"/>
      <c r="AJ33" s="132"/>
      <c r="AK33" s="134"/>
    </row>
    <row r="34" spans="1:37" ht="14.25" customHeight="1" x14ac:dyDescent="0.2">
      <c r="A34" s="691"/>
      <c r="B34" s="72"/>
      <c r="C34" s="136"/>
      <c r="D34" s="164"/>
      <c r="E34" s="5"/>
      <c r="F34" s="569"/>
      <c r="G34" s="670" t="s">
        <v>145</v>
      </c>
      <c r="H34" s="660"/>
      <c r="I34" s="660"/>
      <c r="J34" s="660"/>
      <c r="K34" s="660"/>
      <c r="L34" s="671"/>
      <c r="M34" s="570"/>
      <c r="N34" s="670" t="s">
        <v>146</v>
      </c>
      <c r="O34" s="660"/>
      <c r="P34" s="660"/>
      <c r="Q34" s="660"/>
      <c r="R34" s="660"/>
      <c r="S34" s="660"/>
      <c r="T34" s="660"/>
      <c r="U34" s="660"/>
      <c r="V34" s="671"/>
      <c r="W34" s="570"/>
      <c r="X34" s="668" t="s">
        <v>528</v>
      </c>
      <c r="Y34" s="669"/>
      <c r="Z34" s="669"/>
      <c r="AA34" s="669"/>
      <c r="AB34" s="669"/>
      <c r="AC34" s="669"/>
      <c r="AD34" s="669"/>
      <c r="AE34" s="669"/>
      <c r="AF34" s="132"/>
      <c r="AG34" s="660"/>
      <c r="AH34" s="660"/>
      <c r="AI34" s="660"/>
      <c r="AJ34" s="660"/>
      <c r="AK34" s="661"/>
    </row>
    <row r="35" spans="1:37" ht="9.75" customHeight="1" x14ac:dyDescent="0.2">
      <c r="A35" s="69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123"/>
    </row>
    <row r="36" spans="1:37" ht="57" customHeight="1" x14ac:dyDescent="0.2">
      <c r="A36" s="691"/>
      <c r="B36" s="664" t="s">
        <v>90</v>
      </c>
      <c r="C36" s="666"/>
      <c r="D36" s="684"/>
      <c r="E36" s="685"/>
      <c r="F36" s="685"/>
      <c r="G36" s="685"/>
      <c r="H36" s="685"/>
      <c r="I36" s="685"/>
      <c r="J36" s="685"/>
      <c r="K36" s="685"/>
      <c r="L36" s="685"/>
      <c r="M36" s="685"/>
      <c r="N36" s="685"/>
      <c r="O36" s="685"/>
      <c r="P36" s="685"/>
      <c r="Q36" s="685"/>
      <c r="R36" s="685"/>
      <c r="S36" s="685"/>
      <c r="T36" s="685"/>
      <c r="U36" s="685"/>
      <c r="V36" s="685"/>
      <c r="W36" s="685"/>
      <c r="X36" s="685"/>
      <c r="Y36" s="685"/>
      <c r="Z36" s="685"/>
      <c r="AA36" s="685"/>
      <c r="AB36" s="685"/>
      <c r="AC36" s="685"/>
      <c r="AD36" s="685"/>
      <c r="AE36" s="685"/>
      <c r="AF36" s="685"/>
      <c r="AG36" s="685"/>
      <c r="AH36" s="685"/>
      <c r="AI36" s="685"/>
      <c r="AJ36" s="685"/>
      <c r="AK36" s="686"/>
    </row>
    <row r="37" spans="1:37" ht="6.75" customHeight="1" x14ac:dyDescent="0.2">
      <c r="A37" s="691"/>
      <c r="B37" s="75"/>
      <c r="C37" s="75"/>
      <c r="D37" s="160"/>
      <c r="E37" s="160"/>
      <c r="F37" s="160"/>
      <c r="G37" s="160"/>
      <c r="H37" s="160"/>
      <c r="I37" s="160"/>
      <c r="J37" s="160"/>
      <c r="K37" s="160"/>
      <c r="L37" s="160"/>
      <c r="M37" s="160"/>
      <c r="N37" s="160"/>
      <c r="O37" s="160"/>
      <c r="P37" s="74"/>
      <c r="Q37" s="160"/>
      <c r="R37" s="160"/>
      <c r="S37" s="160"/>
      <c r="T37" s="160"/>
      <c r="U37" s="160"/>
      <c r="V37" s="160"/>
      <c r="W37" s="160"/>
      <c r="X37" s="160"/>
      <c r="Y37" s="160"/>
      <c r="Z37" s="160"/>
      <c r="AA37" s="160"/>
      <c r="AB37" s="160"/>
      <c r="AC37" s="74"/>
      <c r="AD37" s="160"/>
      <c r="AE37" s="160"/>
      <c r="AF37" s="160"/>
      <c r="AG37" s="160"/>
      <c r="AH37" s="160"/>
      <c r="AI37" s="160"/>
      <c r="AJ37" s="74"/>
      <c r="AK37" s="124"/>
    </row>
    <row r="38" spans="1:37" ht="26.25" customHeight="1" x14ac:dyDescent="0.2">
      <c r="A38" s="691"/>
      <c r="B38" s="672" t="s">
        <v>89</v>
      </c>
      <c r="C38" s="673"/>
      <c r="D38" s="673"/>
      <c r="E38" s="673"/>
      <c r="F38" s="673"/>
      <c r="G38" s="673"/>
      <c r="H38" s="673"/>
      <c r="I38" s="673"/>
      <c r="J38" s="673"/>
      <c r="K38" s="673"/>
      <c r="L38" s="673"/>
      <c r="M38" s="673"/>
      <c r="N38" s="662"/>
      <c r="O38" s="663"/>
      <c r="P38" s="76"/>
      <c r="Q38" s="672" t="s">
        <v>6</v>
      </c>
      <c r="R38" s="673"/>
      <c r="S38" s="673"/>
      <c r="T38" s="673"/>
      <c r="U38" s="673"/>
      <c r="V38" s="674"/>
      <c r="W38" s="675"/>
      <c r="X38" s="675"/>
      <c r="Y38" s="675"/>
      <c r="Z38" s="675"/>
      <c r="AA38" s="675"/>
      <c r="AB38" s="663"/>
      <c r="AC38" s="76"/>
      <c r="AD38" s="672" t="s">
        <v>77</v>
      </c>
      <c r="AE38" s="673"/>
      <c r="AF38" s="673"/>
      <c r="AG38" s="673"/>
      <c r="AH38" s="673"/>
      <c r="AI38" s="673"/>
      <c r="AJ38" s="571"/>
      <c r="AK38" s="125" t="s">
        <v>81</v>
      </c>
    </row>
    <row r="39" spans="1:37" ht="6.75" customHeight="1" x14ac:dyDescent="0.2">
      <c r="A39" s="691"/>
      <c r="B39" s="75"/>
      <c r="C39" s="75"/>
      <c r="D39" s="160"/>
      <c r="E39" s="74"/>
      <c r="F39" s="160"/>
      <c r="G39" s="160"/>
      <c r="H39" s="160"/>
      <c r="I39" s="160"/>
      <c r="J39" s="160"/>
      <c r="K39" s="160"/>
      <c r="L39" s="74"/>
      <c r="M39" s="160"/>
      <c r="N39" s="160"/>
      <c r="O39" s="160"/>
      <c r="P39" s="103"/>
      <c r="Q39" s="74"/>
      <c r="R39" s="74"/>
      <c r="S39" s="74"/>
      <c r="T39" s="74"/>
      <c r="U39" s="74"/>
      <c r="V39" s="74"/>
      <c r="W39" s="74"/>
      <c r="X39" s="74"/>
      <c r="Y39" s="74"/>
      <c r="Z39" s="74"/>
      <c r="AA39" s="74"/>
      <c r="AB39" s="74"/>
      <c r="AC39" s="165"/>
      <c r="AD39" s="74"/>
      <c r="AE39" s="74"/>
      <c r="AF39" s="74"/>
      <c r="AG39" s="74"/>
      <c r="AH39" s="74"/>
      <c r="AI39" s="74"/>
      <c r="AJ39" s="74"/>
      <c r="AK39" s="124"/>
    </row>
    <row r="40" spans="1:37" ht="25.5" customHeight="1" x14ac:dyDescent="0.2">
      <c r="A40" s="691"/>
      <c r="B40" s="8" t="s">
        <v>2</v>
      </c>
      <c r="C40" s="572"/>
      <c r="D40" s="137" t="s">
        <v>134</v>
      </c>
      <c r="E40" s="77"/>
      <c r="F40" s="672" t="s">
        <v>3</v>
      </c>
      <c r="G40" s="673"/>
      <c r="H40" s="674"/>
      <c r="I40" s="573"/>
      <c r="J40" s="673" t="s">
        <v>4</v>
      </c>
      <c r="K40" s="674"/>
      <c r="L40" s="77"/>
      <c r="M40" s="687" t="s">
        <v>7</v>
      </c>
      <c r="N40" s="688"/>
      <c r="O40" s="688"/>
      <c r="P40" s="689"/>
      <c r="Q40" s="574"/>
      <c r="R40" s="673" t="s">
        <v>5</v>
      </c>
      <c r="S40" s="674"/>
      <c r="T40" s="662"/>
      <c r="U40" s="663"/>
      <c r="V40" s="664" t="s">
        <v>124</v>
      </c>
      <c r="W40" s="665"/>
      <c r="X40" s="665"/>
      <c r="Y40" s="666"/>
      <c r="Z40" s="662"/>
      <c r="AA40" s="663"/>
      <c r="AB40" s="664" t="s">
        <v>125</v>
      </c>
      <c r="AC40" s="665"/>
      <c r="AD40" s="665"/>
      <c r="AE40" s="665"/>
      <c r="AF40" s="666"/>
      <c r="AG40" s="662"/>
      <c r="AH40" s="663"/>
      <c r="AI40" s="664" t="s">
        <v>96</v>
      </c>
      <c r="AJ40" s="665"/>
      <c r="AK40" s="667"/>
    </row>
    <row r="41" spans="1:37" ht="10.5" customHeight="1" thickBot="1" x14ac:dyDescent="0.25">
      <c r="A41" s="69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7"/>
    </row>
    <row r="42" spans="1:37" ht="13.5" customHeight="1" x14ac:dyDescent="0.2">
      <c r="A42" s="690">
        <v>3</v>
      </c>
      <c r="B42" s="679" t="s">
        <v>8</v>
      </c>
      <c r="C42" s="625"/>
      <c r="D42" s="680"/>
      <c r="E42" s="120"/>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2"/>
    </row>
    <row r="43" spans="1:37" ht="14.25" customHeight="1" x14ac:dyDescent="0.2">
      <c r="A43" s="691"/>
      <c r="B43" s="681"/>
      <c r="C43" s="682"/>
      <c r="D43" s="683"/>
      <c r="E43" s="164"/>
      <c r="F43" s="568"/>
      <c r="G43" s="670" t="s">
        <v>142</v>
      </c>
      <c r="H43" s="660"/>
      <c r="I43" s="660"/>
      <c r="J43" s="660"/>
      <c r="K43" s="660"/>
      <c r="L43" s="671"/>
      <c r="M43" s="302"/>
      <c r="N43" s="670" t="s">
        <v>143</v>
      </c>
      <c r="O43" s="660"/>
      <c r="P43" s="660"/>
      <c r="Q43" s="660"/>
      <c r="R43" s="660"/>
      <c r="S43" s="660"/>
      <c r="T43" s="660"/>
      <c r="U43" s="660"/>
      <c r="V43" s="671"/>
      <c r="W43" s="302"/>
      <c r="X43" s="670" t="s">
        <v>567</v>
      </c>
      <c r="Y43" s="660"/>
      <c r="Z43" s="660"/>
      <c r="AA43" s="660"/>
      <c r="AB43" s="660"/>
      <c r="AC43" s="660"/>
      <c r="AD43" s="660"/>
      <c r="AE43" s="671"/>
      <c r="AF43" s="302"/>
      <c r="AG43" s="670" t="s">
        <v>144</v>
      </c>
      <c r="AH43" s="660"/>
      <c r="AI43" s="660"/>
      <c r="AJ43" s="660"/>
      <c r="AK43" s="661"/>
    </row>
    <row r="44" spans="1:37" x14ac:dyDescent="0.2">
      <c r="A44" s="691"/>
      <c r="B44" s="12"/>
      <c r="C44" s="5"/>
      <c r="D44" s="5"/>
      <c r="E44" s="5"/>
      <c r="F44" s="5"/>
      <c r="G44" s="132"/>
      <c r="H44" s="132"/>
      <c r="I44" s="132"/>
      <c r="J44" s="132"/>
      <c r="K44" s="15"/>
      <c r="L44" s="15"/>
      <c r="M44" s="132"/>
      <c r="N44" s="132"/>
      <c r="O44" s="132"/>
      <c r="P44" s="132"/>
      <c r="Q44" s="132"/>
      <c r="R44" s="132"/>
      <c r="S44" s="132"/>
      <c r="T44" s="132"/>
      <c r="U44" s="132"/>
      <c r="V44" s="15"/>
      <c r="W44" s="132"/>
      <c r="X44" s="132"/>
      <c r="Y44" s="132"/>
      <c r="Z44" s="132"/>
      <c r="AA44" s="132"/>
      <c r="AB44" s="132"/>
      <c r="AC44" s="132"/>
      <c r="AD44" s="132"/>
      <c r="AE44" s="132"/>
      <c r="AF44" s="132"/>
      <c r="AG44" s="132"/>
      <c r="AH44" s="132"/>
      <c r="AI44" s="132"/>
      <c r="AJ44" s="132"/>
      <c r="AK44" s="134"/>
    </row>
    <row r="45" spans="1:37" ht="14.25" customHeight="1" x14ac:dyDescent="0.2">
      <c r="A45" s="691"/>
      <c r="B45" s="72"/>
      <c r="C45" s="136"/>
      <c r="D45" s="164"/>
      <c r="E45" s="5"/>
      <c r="F45" s="569"/>
      <c r="G45" s="670" t="s">
        <v>145</v>
      </c>
      <c r="H45" s="660"/>
      <c r="I45" s="660"/>
      <c r="J45" s="660"/>
      <c r="K45" s="660"/>
      <c r="L45" s="671"/>
      <c r="M45" s="570"/>
      <c r="N45" s="670" t="s">
        <v>146</v>
      </c>
      <c r="O45" s="660"/>
      <c r="P45" s="660"/>
      <c r="Q45" s="660"/>
      <c r="R45" s="660"/>
      <c r="S45" s="660"/>
      <c r="T45" s="660"/>
      <c r="U45" s="660"/>
      <c r="V45" s="671"/>
      <c r="W45" s="570"/>
      <c r="X45" s="668" t="s">
        <v>528</v>
      </c>
      <c r="Y45" s="669"/>
      <c r="Z45" s="669"/>
      <c r="AA45" s="669"/>
      <c r="AB45" s="669"/>
      <c r="AC45" s="669"/>
      <c r="AD45" s="669"/>
      <c r="AE45" s="669"/>
      <c r="AF45" s="132"/>
      <c r="AG45" s="660"/>
      <c r="AH45" s="660"/>
      <c r="AI45" s="660"/>
      <c r="AJ45" s="660"/>
      <c r="AK45" s="661"/>
    </row>
    <row r="46" spans="1:37" ht="9.75" customHeight="1" x14ac:dyDescent="0.2">
      <c r="A46" s="69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123"/>
    </row>
    <row r="47" spans="1:37" ht="60.75" customHeight="1" x14ac:dyDescent="0.2">
      <c r="A47" s="691"/>
      <c r="B47" s="664" t="s">
        <v>90</v>
      </c>
      <c r="C47" s="666"/>
      <c r="D47" s="684"/>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6"/>
    </row>
    <row r="48" spans="1:37" ht="6.75" customHeight="1" x14ac:dyDescent="0.2">
      <c r="A48" s="691"/>
      <c r="B48" s="75"/>
      <c r="C48" s="75"/>
      <c r="D48" s="565"/>
      <c r="E48" s="565"/>
      <c r="F48" s="565"/>
      <c r="G48" s="565"/>
      <c r="H48" s="565"/>
      <c r="I48" s="565"/>
      <c r="J48" s="565"/>
      <c r="K48" s="565"/>
      <c r="L48" s="565"/>
      <c r="M48" s="565"/>
      <c r="N48" s="565"/>
      <c r="O48" s="565"/>
      <c r="P48" s="74"/>
      <c r="Q48" s="565"/>
      <c r="R48" s="565"/>
      <c r="S48" s="565"/>
      <c r="T48" s="565"/>
      <c r="U48" s="565"/>
      <c r="V48" s="565"/>
      <c r="W48" s="565"/>
      <c r="X48" s="565"/>
      <c r="Y48" s="565"/>
      <c r="Z48" s="565"/>
      <c r="AA48" s="565"/>
      <c r="AB48" s="565"/>
      <c r="AC48" s="74"/>
      <c r="AD48" s="565"/>
      <c r="AE48" s="565"/>
      <c r="AF48" s="565"/>
      <c r="AG48" s="565"/>
      <c r="AH48" s="565"/>
      <c r="AI48" s="565"/>
      <c r="AJ48" s="74"/>
      <c r="AK48" s="124"/>
    </row>
    <row r="49" spans="1:37" ht="26.25" customHeight="1" x14ac:dyDescent="0.2">
      <c r="A49" s="691"/>
      <c r="B49" s="672" t="s">
        <v>89</v>
      </c>
      <c r="C49" s="673"/>
      <c r="D49" s="673"/>
      <c r="E49" s="673"/>
      <c r="F49" s="673"/>
      <c r="G49" s="673"/>
      <c r="H49" s="673"/>
      <c r="I49" s="673"/>
      <c r="J49" s="673"/>
      <c r="K49" s="673"/>
      <c r="L49" s="673"/>
      <c r="M49" s="673"/>
      <c r="N49" s="662"/>
      <c r="O49" s="663"/>
      <c r="P49" s="76"/>
      <c r="Q49" s="672" t="s">
        <v>6</v>
      </c>
      <c r="R49" s="673"/>
      <c r="S49" s="673"/>
      <c r="T49" s="673"/>
      <c r="U49" s="673"/>
      <c r="V49" s="674"/>
      <c r="W49" s="675"/>
      <c r="X49" s="675"/>
      <c r="Y49" s="675"/>
      <c r="Z49" s="675"/>
      <c r="AA49" s="675"/>
      <c r="AB49" s="663"/>
      <c r="AC49" s="76"/>
      <c r="AD49" s="672" t="s">
        <v>77</v>
      </c>
      <c r="AE49" s="673"/>
      <c r="AF49" s="673"/>
      <c r="AG49" s="673"/>
      <c r="AH49" s="673"/>
      <c r="AI49" s="673"/>
      <c r="AJ49" s="571"/>
      <c r="AK49" s="125" t="s">
        <v>81</v>
      </c>
    </row>
    <row r="50" spans="1:37" ht="6.75" customHeight="1" x14ac:dyDescent="0.2">
      <c r="A50" s="691"/>
      <c r="B50" s="75"/>
      <c r="C50" s="75"/>
      <c r="D50" s="565"/>
      <c r="E50" s="74"/>
      <c r="F50" s="565"/>
      <c r="G50" s="565"/>
      <c r="H50" s="565"/>
      <c r="I50" s="565"/>
      <c r="J50" s="565"/>
      <c r="K50" s="565"/>
      <c r="L50" s="74"/>
      <c r="M50" s="565"/>
      <c r="N50" s="565"/>
      <c r="O50" s="565"/>
      <c r="P50" s="103"/>
      <c r="Q50" s="74"/>
      <c r="R50" s="74"/>
      <c r="S50" s="74"/>
      <c r="T50" s="74"/>
      <c r="U50" s="74"/>
      <c r="V50" s="74"/>
      <c r="W50" s="74"/>
      <c r="X50" s="74"/>
      <c r="Y50" s="74"/>
      <c r="Z50" s="74"/>
      <c r="AA50" s="74"/>
      <c r="AB50" s="74"/>
      <c r="AC50" s="165"/>
      <c r="AD50" s="74"/>
      <c r="AE50" s="74"/>
      <c r="AF50" s="74"/>
      <c r="AG50" s="74"/>
      <c r="AH50" s="74"/>
      <c r="AI50" s="74"/>
      <c r="AJ50" s="74"/>
      <c r="AK50" s="124"/>
    </row>
    <row r="51" spans="1:37" ht="25.5" customHeight="1" x14ac:dyDescent="0.2">
      <c r="A51" s="691"/>
      <c r="B51" s="8" t="s">
        <v>2</v>
      </c>
      <c r="C51" s="572"/>
      <c r="D51" s="137" t="s">
        <v>134</v>
      </c>
      <c r="E51" s="77"/>
      <c r="F51" s="672" t="s">
        <v>3</v>
      </c>
      <c r="G51" s="673"/>
      <c r="H51" s="674"/>
      <c r="I51" s="573"/>
      <c r="J51" s="673" t="s">
        <v>4</v>
      </c>
      <c r="K51" s="674"/>
      <c r="L51" s="77"/>
      <c r="M51" s="687" t="s">
        <v>7</v>
      </c>
      <c r="N51" s="688"/>
      <c r="O51" s="688"/>
      <c r="P51" s="689"/>
      <c r="Q51" s="574"/>
      <c r="R51" s="673" t="s">
        <v>5</v>
      </c>
      <c r="S51" s="674"/>
      <c r="T51" s="662"/>
      <c r="U51" s="663"/>
      <c r="V51" s="664" t="s">
        <v>124</v>
      </c>
      <c r="W51" s="665"/>
      <c r="X51" s="665"/>
      <c r="Y51" s="666"/>
      <c r="Z51" s="662"/>
      <c r="AA51" s="663"/>
      <c r="AB51" s="664" t="s">
        <v>125</v>
      </c>
      <c r="AC51" s="665"/>
      <c r="AD51" s="665"/>
      <c r="AE51" s="665"/>
      <c r="AF51" s="666"/>
      <c r="AG51" s="662"/>
      <c r="AH51" s="663"/>
      <c r="AI51" s="664" t="s">
        <v>96</v>
      </c>
      <c r="AJ51" s="665"/>
      <c r="AK51" s="667"/>
    </row>
    <row r="52" spans="1:37" ht="10.5" customHeight="1" thickBot="1" x14ac:dyDescent="0.25">
      <c r="A52" s="69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7"/>
    </row>
    <row r="53" spans="1:37" ht="13.5" customHeight="1" x14ac:dyDescent="0.2">
      <c r="A53" s="690">
        <v>4</v>
      </c>
      <c r="B53" s="679" t="s">
        <v>8</v>
      </c>
      <c r="C53" s="625"/>
      <c r="D53" s="680"/>
      <c r="E53" s="120"/>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2"/>
    </row>
    <row r="54" spans="1:37" ht="14.25" customHeight="1" x14ac:dyDescent="0.2">
      <c r="A54" s="691"/>
      <c r="B54" s="681"/>
      <c r="C54" s="682"/>
      <c r="D54" s="683"/>
      <c r="E54" s="164"/>
      <c r="F54" s="568"/>
      <c r="G54" s="670" t="s">
        <v>142</v>
      </c>
      <c r="H54" s="660"/>
      <c r="I54" s="660"/>
      <c r="J54" s="660"/>
      <c r="K54" s="660"/>
      <c r="L54" s="671"/>
      <c r="M54" s="302"/>
      <c r="N54" s="670" t="s">
        <v>143</v>
      </c>
      <c r="O54" s="660"/>
      <c r="P54" s="660"/>
      <c r="Q54" s="660"/>
      <c r="R54" s="660"/>
      <c r="S54" s="660"/>
      <c r="T54" s="660"/>
      <c r="U54" s="660"/>
      <c r="V54" s="671"/>
      <c r="W54" s="302"/>
      <c r="X54" s="670" t="s">
        <v>567</v>
      </c>
      <c r="Y54" s="660"/>
      <c r="Z54" s="660"/>
      <c r="AA54" s="660"/>
      <c r="AB54" s="660"/>
      <c r="AC54" s="660"/>
      <c r="AD54" s="660"/>
      <c r="AE54" s="671"/>
      <c r="AF54" s="302"/>
      <c r="AG54" s="670" t="s">
        <v>144</v>
      </c>
      <c r="AH54" s="660"/>
      <c r="AI54" s="660"/>
      <c r="AJ54" s="660"/>
      <c r="AK54" s="661"/>
    </row>
    <row r="55" spans="1:37" x14ac:dyDescent="0.2">
      <c r="A55" s="691"/>
      <c r="B55" s="12"/>
      <c r="C55" s="5"/>
      <c r="D55" s="5"/>
      <c r="E55" s="5"/>
      <c r="F55" s="5"/>
      <c r="G55" s="132"/>
      <c r="H55" s="132"/>
      <c r="I55" s="132"/>
      <c r="J55" s="132"/>
      <c r="K55" s="15"/>
      <c r="L55" s="15"/>
      <c r="M55" s="132"/>
      <c r="N55" s="132"/>
      <c r="O55" s="132"/>
      <c r="P55" s="132"/>
      <c r="Q55" s="132"/>
      <c r="R55" s="132"/>
      <c r="S55" s="132"/>
      <c r="T55" s="132"/>
      <c r="U55" s="132"/>
      <c r="V55" s="15"/>
      <c r="W55" s="132"/>
      <c r="X55" s="132"/>
      <c r="Y55" s="132"/>
      <c r="Z55" s="132"/>
      <c r="AA55" s="132"/>
      <c r="AB55" s="132"/>
      <c r="AC55" s="132"/>
      <c r="AD55" s="132"/>
      <c r="AE55" s="132"/>
      <c r="AF55" s="132"/>
      <c r="AG55" s="132"/>
      <c r="AH55" s="132"/>
      <c r="AI55" s="132"/>
      <c r="AJ55" s="132"/>
      <c r="AK55" s="134"/>
    </row>
    <row r="56" spans="1:37" ht="14.25" customHeight="1" x14ac:dyDescent="0.2">
      <c r="A56" s="691"/>
      <c r="B56" s="72"/>
      <c r="C56" s="136"/>
      <c r="D56" s="164"/>
      <c r="E56" s="5"/>
      <c r="F56" s="569"/>
      <c r="G56" s="670" t="s">
        <v>145</v>
      </c>
      <c r="H56" s="660"/>
      <c r="I56" s="660"/>
      <c r="J56" s="660"/>
      <c r="K56" s="660"/>
      <c r="L56" s="671"/>
      <c r="M56" s="570"/>
      <c r="N56" s="670" t="s">
        <v>146</v>
      </c>
      <c r="O56" s="660"/>
      <c r="P56" s="660"/>
      <c r="Q56" s="660"/>
      <c r="R56" s="660"/>
      <c r="S56" s="660"/>
      <c r="T56" s="660"/>
      <c r="U56" s="660"/>
      <c r="V56" s="671"/>
      <c r="W56" s="570"/>
      <c r="X56" s="668" t="s">
        <v>528</v>
      </c>
      <c r="Y56" s="669"/>
      <c r="Z56" s="669"/>
      <c r="AA56" s="669"/>
      <c r="AB56" s="669"/>
      <c r="AC56" s="669"/>
      <c r="AD56" s="669"/>
      <c r="AE56" s="669"/>
      <c r="AF56" s="132"/>
      <c r="AG56" s="660"/>
      <c r="AH56" s="660"/>
      <c r="AI56" s="660"/>
      <c r="AJ56" s="660"/>
      <c r="AK56" s="661"/>
    </row>
    <row r="57" spans="1:37" ht="9.75" customHeight="1" x14ac:dyDescent="0.2">
      <c r="A57" s="691"/>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123"/>
    </row>
    <row r="58" spans="1:37" ht="60.75" customHeight="1" x14ac:dyDescent="0.2">
      <c r="A58" s="691"/>
      <c r="B58" s="664" t="s">
        <v>90</v>
      </c>
      <c r="C58" s="666"/>
      <c r="D58" s="684"/>
      <c r="E58" s="685"/>
      <c r="F58" s="685"/>
      <c r="G58" s="685"/>
      <c r="H58" s="685"/>
      <c r="I58" s="685"/>
      <c r="J58" s="685"/>
      <c r="K58" s="685"/>
      <c r="L58" s="685"/>
      <c r="M58" s="685"/>
      <c r="N58" s="685"/>
      <c r="O58" s="685"/>
      <c r="P58" s="685"/>
      <c r="Q58" s="685"/>
      <c r="R58" s="685"/>
      <c r="S58" s="685"/>
      <c r="T58" s="685"/>
      <c r="U58" s="685"/>
      <c r="V58" s="685"/>
      <c r="W58" s="685"/>
      <c r="X58" s="685"/>
      <c r="Y58" s="685"/>
      <c r="Z58" s="685"/>
      <c r="AA58" s="685"/>
      <c r="AB58" s="685"/>
      <c r="AC58" s="685"/>
      <c r="AD58" s="685"/>
      <c r="AE58" s="685"/>
      <c r="AF58" s="685"/>
      <c r="AG58" s="685"/>
      <c r="AH58" s="685"/>
      <c r="AI58" s="685"/>
      <c r="AJ58" s="685"/>
      <c r="AK58" s="686"/>
    </row>
    <row r="59" spans="1:37" ht="6.75" customHeight="1" x14ac:dyDescent="0.2">
      <c r="A59" s="691"/>
      <c r="B59" s="75"/>
      <c r="C59" s="75"/>
      <c r="D59" s="565"/>
      <c r="E59" s="565"/>
      <c r="F59" s="565"/>
      <c r="G59" s="565"/>
      <c r="H59" s="565"/>
      <c r="I59" s="565"/>
      <c r="J59" s="565"/>
      <c r="K59" s="565"/>
      <c r="L59" s="565"/>
      <c r="M59" s="565"/>
      <c r="N59" s="565"/>
      <c r="O59" s="565"/>
      <c r="P59" s="74"/>
      <c r="Q59" s="565"/>
      <c r="R59" s="565"/>
      <c r="S59" s="565"/>
      <c r="T59" s="565"/>
      <c r="U59" s="565"/>
      <c r="V59" s="565"/>
      <c r="W59" s="565"/>
      <c r="X59" s="565"/>
      <c r="Y59" s="565"/>
      <c r="Z59" s="565"/>
      <c r="AA59" s="565"/>
      <c r="AB59" s="565"/>
      <c r="AC59" s="74"/>
      <c r="AD59" s="565"/>
      <c r="AE59" s="565"/>
      <c r="AF59" s="565"/>
      <c r="AG59" s="565"/>
      <c r="AH59" s="565"/>
      <c r="AI59" s="565"/>
      <c r="AJ59" s="74"/>
      <c r="AK59" s="124"/>
    </row>
    <row r="60" spans="1:37" ht="26.25" customHeight="1" x14ac:dyDescent="0.2">
      <c r="A60" s="691"/>
      <c r="B60" s="672" t="s">
        <v>89</v>
      </c>
      <c r="C60" s="673"/>
      <c r="D60" s="673"/>
      <c r="E60" s="673"/>
      <c r="F60" s="673"/>
      <c r="G60" s="673"/>
      <c r="H60" s="673"/>
      <c r="I60" s="673"/>
      <c r="J60" s="673"/>
      <c r="K60" s="673"/>
      <c r="L60" s="673"/>
      <c r="M60" s="673"/>
      <c r="N60" s="662"/>
      <c r="O60" s="663"/>
      <c r="P60" s="76"/>
      <c r="Q60" s="672" t="s">
        <v>6</v>
      </c>
      <c r="R60" s="673"/>
      <c r="S60" s="673"/>
      <c r="T60" s="673"/>
      <c r="U60" s="673"/>
      <c r="V60" s="674"/>
      <c r="W60" s="675"/>
      <c r="X60" s="675"/>
      <c r="Y60" s="675"/>
      <c r="Z60" s="675"/>
      <c r="AA60" s="675"/>
      <c r="AB60" s="663"/>
      <c r="AC60" s="76"/>
      <c r="AD60" s="672" t="s">
        <v>77</v>
      </c>
      <c r="AE60" s="673"/>
      <c r="AF60" s="673"/>
      <c r="AG60" s="673"/>
      <c r="AH60" s="673"/>
      <c r="AI60" s="673"/>
      <c r="AJ60" s="571"/>
      <c r="AK60" s="125" t="s">
        <v>81</v>
      </c>
    </row>
    <row r="61" spans="1:37" ht="6.75" customHeight="1" x14ac:dyDescent="0.2">
      <c r="A61" s="691"/>
      <c r="B61" s="75"/>
      <c r="C61" s="75"/>
      <c r="D61" s="565"/>
      <c r="E61" s="74"/>
      <c r="F61" s="565"/>
      <c r="G61" s="565"/>
      <c r="H61" s="565"/>
      <c r="I61" s="565"/>
      <c r="J61" s="565"/>
      <c r="K61" s="565"/>
      <c r="L61" s="74"/>
      <c r="M61" s="565"/>
      <c r="N61" s="565"/>
      <c r="O61" s="565"/>
      <c r="P61" s="103"/>
      <c r="Q61" s="74"/>
      <c r="R61" s="74"/>
      <c r="S61" s="74"/>
      <c r="T61" s="74"/>
      <c r="U61" s="74"/>
      <c r="V61" s="74"/>
      <c r="W61" s="74"/>
      <c r="X61" s="74"/>
      <c r="Y61" s="74"/>
      <c r="Z61" s="74"/>
      <c r="AA61" s="74"/>
      <c r="AB61" s="74"/>
      <c r="AC61" s="165"/>
      <c r="AD61" s="74"/>
      <c r="AE61" s="74"/>
      <c r="AF61" s="74"/>
      <c r="AG61" s="74"/>
      <c r="AH61" s="74"/>
      <c r="AI61" s="74"/>
      <c r="AJ61" s="74"/>
      <c r="AK61" s="124"/>
    </row>
    <row r="62" spans="1:37" ht="25.5" customHeight="1" x14ac:dyDescent="0.2">
      <c r="A62" s="691"/>
      <c r="B62" s="8" t="s">
        <v>2</v>
      </c>
      <c r="C62" s="572"/>
      <c r="D62" s="137" t="s">
        <v>134</v>
      </c>
      <c r="E62" s="77"/>
      <c r="F62" s="672" t="s">
        <v>3</v>
      </c>
      <c r="G62" s="673"/>
      <c r="H62" s="674"/>
      <c r="I62" s="573"/>
      <c r="J62" s="673" t="s">
        <v>4</v>
      </c>
      <c r="K62" s="674"/>
      <c r="L62" s="77"/>
      <c r="M62" s="687" t="s">
        <v>7</v>
      </c>
      <c r="N62" s="688"/>
      <c r="O62" s="688"/>
      <c r="P62" s="689"/>
      <c r="Q62" s="574"/>
      <c r="R62" s="673" t="s">
        <v>5</v>
      </c>
      <c r="S62" s="674"/>
      <c r="T62" s="662"/>
      <c r="U62" s="663"/>
      <c r="V62" s="664" t="s">
        <v>124</v>
      </c>
      <c r="W62" s="665"/>
      <c r="X62" s="665"/>
      <c r="Y62" s="666"/>
      <c r="Z62" s="662"/>
      <c r="AA62" s="663"/>
      <c r="AB62" s="664" t="s">
        <v>125</v>
      </c>
      <c r="AC62" s="665"/>
      <c r="AD62" s="665"/>
      <c r="AE62" s="665"/>
      <c r="AF62" s="666"/>
      <c r="AG62" s="662"/>
      <c r="AH62" s="663"/>
      <c r="AI62" s="664" t="s">
        <v>96</v>
      </c>
      <c r="AJ62" s="665"/>
      <c r="AK62" s="667"/>
    </row>
    <row r="63" spans="1:37" ht="10.5" customHeight="1" thickBot="1" x14ac:dyDescent="0.25">
      <c r="A63" s="692"/>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7"/>
    </row>
    <row r="64" spans="1:37" ht="13.5" customHeight="1" x14ac:dyDescent="0.2">
      <c r="A64" s="690">
        <v>5</v>
      </c>
      <c r="B64" s="679" t="s">
        <v>8</v>
      </c>
      <c r="C64" s="625"/>
      <c r="D64" s="680"/>
      <c r="E64" s="120"/>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2"/>
    </row>
    <row r="65" spans="1:37" ht="14.25" customHeight="1" x14ac:dyDescent="0.2">
      <c r="A65" s="691"/>
      <c r="B65" s="681"/>
      <c r="C65" s="682"/>
      <c r="D65" s="683"/>
      <c r="E65" s="164"/>
      <c r="F65" s="568"/>
      <c r="G65" s="670" t="s">
        <v>142</v>
      </c>
      <c r="H65" s="660"/>
      <c r="I65" s="660"/>
      <c r="J65" s="660"/>
      <c r="K65" s="660"/>
      <c r="L65" s="671"/>
      <c r="M65" s="302"/>
      <c r="N65" s="670" t="s">
        <v>143</v>
      </c>
      <c r="O65" s="660"/>
      <c r="P65" s="660"/>
      <c r="Q65" s="660"/>
      <c r="R65" s="660"/>
      <c r="S65" s="660"/>
      <c r="T65" s="660"/>
      <c r="U65" s="660"/>
      <c r="V65" s="671"/>
      <c r="W65" s="302"/>
      <c r="X65" s="670" t="s">
        <v>567</v>
      </c>
      <c r="Y65" s="660"/>
      <c r="Z65" s="660"/>
      <c r="AA65" s="660"/>
      <c r="AB65" s="660"/>
      <c r="AC65" s="660"/>
      <c r="AD65" s="660"/>
      <c r="AE65" s="671"/>
      <c r="AF65" s="302"/>
      <c r="AG65" s="670" t="s">
        <v>144</v>
      </c>
      <c r="AH65" s="660"/>
      <c r="AI65" s="660"/>
      <c r="AJ65" s="660"/>
      <c r="AK65" s="661"/>
    </row>
    <row r="66" spans="1:37" x14ac:dyDescent="0.2">
      <c r="A66" s="691"/>
      <c r="B66" s="12"/>
      <c r="C66" s="5"/>
      <c r="D66" s="5"/>
      <c r="E66" s="5"/>
      <c r="F66" s="5"/>
      <c r="G66" s="132"/>
      <c r="H66" s="132"/>
      <c r="I66" s="132"/>
      <c r="J66" s="132"/>
      <c r="K66" s="15"/>
      <c r="L66" s="15"/>
      <c r="M66" s="132"/>
      <c r="N66" s="132"/>
      <c r="O66" s="132"/>
      <c r="P66" s="132"/>
      <c r="Q66" s="132"/>
      <c r="R66" s="132"/>
      <c r="S66" s="132"/>
      <c r="T66" s="132"/>
      <c r="U66" s="132"/>
      <c r="V66" s="15"/>
      <c r="W66" s="132"/>
      <c r="X66" s="132"/>
      <c r="Y66" s="132"/>
      <c r="Z66" s="132"/>
      <c r="AA66" s="132"/>
      <c r="AB66" s="132"/>
      <c r="AC66" s="132"/>
      <c r="AD66" s="132"/>
      <c r="AE66" s="132"/>
      <c r="AF66" s="132"/>
      <c r="AG66" s="132"/>
      <c r="AH66" s="132"/>
      <c r="AI66" s="132"/>
      <c r="AJ66" s="132"/>
      <c r="AK66" s="134"/>
    </row>
    <row r="67" spans="1:37" ht="14.25" customHeight="1" x14ac:dyDescent="0.2">
      <c r="A67" s="691"/>
      <c r="B67" s="72"/>
      <c r="C67" s="136"/>
      <c r="D67" s="164"/>
      <c r="E67" s="5"/>
      <c r="F67" s="569"/>
      <c r="G67" s="670" t="s">
        <v>145</v>
      </c>
      <c r="H67" s="660"/>
      <c r="I67" s="660"/>
      <c r="J67" s="660"/>
      <c r="K67" s="660"/>
      <c r="L67" s="671"/>
      <c r="M67" s="570"/>
      <c r="N67" s="670" t="s">
        <v>146</v>
      </c>
      <c r="O67" s="660"/>
      <c r="P67" s="660"/>
      <c r="Q67" s="660"/>
      <c r="R67" s="660"/>
      <c r="S67" s="660"/>
      <c r="T67" s="660"/>
      <c r="U67" s="660"/>
      <c r="V67" s="671"/>
      <c r="W67" s="570"/>
      <c r="X67" s="668" t="s">
        <v>528</v>
      </c>
      <c r="Y67" s="669"/>
      <c r="Z67" s="669"/>
      <c r="AA67" s="669"/>
      <c r="AB67" s="669"/>
      <c r="AC67" s="669"/>
      <c r="AD67" s="669"/>
      <c r="AE67" s="669"/>
      <c r="AF67" s="132"/>
      <c r="AG67" s="660"/>
      <c r="AH67" s="660"/>
      <c r="AI67" s="660"/>
      <c r="AJ67" s="660"/>
      <c r="AK67" s="661"/>
    </row>
    <row r="68" spans="1:37" ht="9.75" customHeight="1" x14ac:dyDescent="0.2">
      <c r="A68" s="69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123"/>
    </row>
    <row r="69" spans="1:37" ht="60.75" customHeight="1" x14ac:dyDescent="0.2">
      <c r="A69" s="691"/>
      <c r="B69" s="664" t="s">
        <v>90</v>
      </c>
      <c r="C69" s="666"/>
      <c r="D69" s="684"/>
      <c r="E69" s="685"/>
      <c r="F69" s="685"/>
      <c r="G69" s="685"/>
      <c r="H69" s="685"/>
      <c r="I69" s="685"/>
      <c r="J69" s="685"/>
      <c r="K69" s="685"/>
      <c r="L69" s="685"/>
      <c r="M69" s="685"/>
      <c r="N69" s="685"/>
      <c r="O69" s="685"/>
      <c r="P69" s="685"/>
      <c r="Q69" s="685"/>
      <c r="R69" s="685"/>
      <c r="S69" s="685"/>
      <c r="T69" s="685"/>
      <c r="U69" s="685"/>
      <c r="V69" s="685"/>
      <c r="W69" s="685"/>
      <c r="X69" s="685"/>
      <c r="Y69" s="685"/>
      <c r="Z69" s="685"/>
      <c r="AA69" s="685"/>
      <c r="AB69" s="685"/>
      <c r="AC69" s="685"/>
      <c r="AD69" s="685"/>
      <c r="AE69" s="685"/>
      <c r="AF69" s="685"/>
      <c r="AG69" s="685"/>
      <c r="AH69" s="685"/>
      <c r="AI69" s="685"/>
      <c r="AJ69" s="685"/>
      <c r="AK69" s="686"/>
    </row>
    <row r="70" spans="1:37" ht="6.75" customHeight="1" x14ac:dyDescent="0.2">
      <c r="A70" s="691"/>
      <c r="B70" s="75"/>
      <c r="C70" s="75"/>
      <c r="D70" s="565"/>
      <c r="E70" s="565"/>
      <c r="F70" s="565"/>
      <c r="G70" s="565"/>
      <c r="H70" s="565"/>
      <c r="I70" s="565"/>
      <c r="J70" s="565"/>
      <c r="K70" s="565"/>
      <c r="L70" s="565"/>
      <c r="M70" s="565"/>
      <c r="N70" s="565"/>
      <c r="O70" s="565"/>
      <c r="P70" s="74"/>
      <c r="Q70" s="565"/>
      <c r="R70" s="565"/>
      <c r="S70" s="565"/>
      <c r="T70" s="565"/>
      <c r="U70" s="565"/>
      <c r="V70" s="565"/>
      <c r="W70" s="565"/>
      <c r="X70" s="565"/>
      <c r="Y70" s="565"/>
      <c r="Z70" s="565"/>
      <c r="AA70" s="565"/>
      <c r="AB70" s="565"/>
      <c r="AC70" s="74"/>
      <c r="AD70" s="565"/>
      <c r="AE70" s="565"/>
      <c r="AF70" s="565"/>
      <c r="AG70" s="565"/>
      <c r="AH70" s="565"/>
      <c r="AI70" s="565"/>
      <c r="AJ70" s="74"/>
      <c r="AK70" s="124"/>
    </row>
    <row r="71" spans="1:37" ht="26.25" customHeight="1" x14ac:dyDescent="0.2">
      <c r="A71" s="691"/>
      <c r="B71" s="672" t="s">
        <v>89</v>
      </c>
      <c r="C71" s="673"/>
      <c r="D71" s="673"/>
      <c r="E71" s="673"/>
      <c r="F71" s="673"/>
      <c r="G71" s="673"/>
      <c r="H71" s="673"/>
      <c r="I71" s="673"/>
      <c r="J71" s="673"/>
      <c r="K71" s="673"/>
      <c r="L71" s="673"/>
      <c r="M71" s="673"/>
      <c r="N71" s="662"/>
      <c r="O71" s="663"/>
      <c r="P71" s="76"/>
      <c r="Q71" s="672" t="s">
        <v>6</v>
      </c>
      <c r="R71" s="673"/>
      <c r="S71" s="673"/>
      <c r="T71" s="673"/>
      <c r="U71" s="673"/>
      <c r="V71" s="674"/>
      <c r="W71" s="675"/>
      <c r="X71" s="675"/>
      <c r="Y71" s="675"/>
      <c r="Z71" s="675"/>
      <c r="AA71" s="675"/>
      <c r="AB71" s="663"/>
      <c r="AC71" s="76"/>
      <c r="AD71" s="672" t="s">
        <v>77</v>
      </c>
      <c r="AE71" s="673"/>
      <c r="AF71" s="673"/>
      <c r="AG71" s="673"/>
      <c r="AH71" s="673"/>
      <c r="AI71" s="673"/>
      <c r="AJ71" s="571"/>
      <c r="AK71" s="125" t="s">
        <v>81</v>
      </c>
    </row>
    <row r="72" spans="1:37" ht="6.75" customHeight="1" x14ac:dyDescent="0.2">
      <c r="A72" s="691"/>
      <c r="B72" s="75"/>
      <c r="C72" s="75"/>
      <c r="D72" s="565"/>
      <c r="E72" s="74"/>
      <c r="F72" s="565"/>
      <c r="G72" s="565"/>
      <c r="H72" s="565"/>
      <c r="I72" s="565"/>
      <c r="J72" s="565"/>
      <c r="K72" s="565"/>
      <c r="L72" s="74"/>
      <c r="M72" s="565"/>
      <c r="N72" s="565"/>
      <c r="O72" s="565"/>
      <c r="P72" s="103"/>
      <c r="Q72" s="74"/>
      <c r="R72" s="74"/>
      <c r="S72" s="74"/>
      <c r="T72" s="74"/>
      <c r="U72" s="74"/>
      <c r="V72" s="74"/>
      <c r="W72" s="74"/>
      <c r="X72" s="74"/>
      <c r="Y72" s="74"/>
      <c r="Z72" s="74"/>
      <c r="AA72" s="74"/>
      <c r="AB72" s="74"/>
      <c r="AC72" s="165"/>
      <c r="AD72" s="74"/>
      <c r="AE72" s="74"/>
      <c r="AF72" s="74"/>
      <c r="AG72" s="74"/>
      <c r="AH72" s="74"/>
      <c r="AI72" s="74"/>
      <c r="AJ72" s="74"/>
      <c r="AK72" s="124"/>
    </row>
    <row r="73" spans="1:37" ht="25.5" customHeight="1" x14ac:dyDescent="0.2">
      <c r="A73" s="691"/>
      <c r="B73" s="8" t="s">
        <v>2</v>
      </c>
      <c r="C73" s="572"/>
      <c r="D73" s="137" t="s">
        <v>134</v>
      </c>
      <c r="E73" s="77"/>
      <c r="F73" s="672" t="s">
        <v>3</v>
      </c>
      <c r="G73" s="673"/>
      <c r="H73" s="674"/>
      <c r="I73" s="573"/>
      <c r="J73" s="673" t="s">
        <v>4</v>
      </c>
      <c r="K73" s="674"/>
      <c r="L73" s="77"/>
      <c r="M73" s="687" t="s">
        <v>7</v>
      </c>
      <c r="N73" s="688"/>
      <c r="O73" s="688"/>
      <c r="P73" s="689"/>
      <c r="Q73" s="574"/>
      <c r="R73" s="673" t="s">
        <v>5</v>
      </c>
      <c r="S73" s="674"/>
      <c r="T73" s="662"/>
      <c r="U73" s="663"/>
      <c r="V73" s="664" t="s">
        <v>124</v>
      </c>
      <c r="W73" s="665"/>
      <c r="X73" s="665"/>
      <c r="Y73" s="666"/>
      <c r="Z73" s="662"/>
      <c r="AA73" s="663"/>
      <c r="AB73" s="664" t="s">
        <v>125</v>
      </c>
      <c r="AC73" s="665"/>
      <c r="AD73" s="665"/>
      <c r="AE73" s="665"/>
      <c r="AF73" s="666"/>
      <c r="AG73" s="662"/>
      <c r="AH73" s="663"/>
      <c r="AI73" s="664" t="s">
        <v>96</v>
      </c>
      <c r="AJ73" s="665"/>
      <c r="AK73" s="667"/>
    </row>
    <row r="74" spans="1:37" ht="10.5" customHeight="1" thickBot="1" x14ac:dyDescent="0.25">
      <c r="A74" s="692"/>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7"/>
    </row>
    <row r="75" spans="1:37" ht="13.5" customHeight="1" x14ac:dyDescent="0.2">
      <c r="A75" s="690">
        <v>6</v>
      </c>
      <c r="B75" s="679" t="s">
        <v>8</v>
      </c>
      <c r="C75" s="625"/>
      <c r="D75" s="680"/>
      <c r="E75" s="120"/>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2"/>
    </row>
    <row r="76" spans="1:37" ht="14.25" customHeight="1" x14ac:dyDescent="0.2">
      <c r="A76" s="691"/>
      <c r="B76" s="681"/>
      <c r="C76" s="682"/>
      <c r="D76" s="683"/>
      <c r="E76" s="164"/>
      <c r="F76" s="568"/>
      <c r="G76" s="670" t="s">
        <v>142</v>
      </c>
      <c r="H76" s="660"/>
      <c r="I76" s="660"/>
      <c r="J76" s="660"/>
      <c r="K76" s="660"/>
      <c r="L76" s="671"/>
      <c r="M76" s="302"/>
      <c r="N76" s="670" t="s">
        <v>143</v>
      </c>
      <c r="O76" s="660"/>
      <c r="P76" s="660"/>
      <c r="Q76" s="660"/>
      <c r="R76" s="660"/>
      <c r="S76" s="660"/>
      <c r="T76" s="660"/>
      <c r="U76" s="660"/>
      <c r="V76" s="671"/>
      <c r="W76" s="302"/>
      <c r="X76" s="670" t="s">
        <v>567</v>
      </c>
      <c r="Y76" s="660"/>
      <c r="Z76" s="660"/>
      <c r="AA76" s="660"/>
      <c r="AB76" s="660"/>
      <c r="AC76" s="660"/>
      <c r="AD76" s="660"/>
      <c r="AE76" s="671"/>
      <c r="AF76" s="302"/>
      <c r="AG76" s="670" t="s">
        <v>144</v>
      </c>
      <c r="AH76" s="660"/>
      <c r="AI76" s="660"/>
      <c r="AJ76" s="660"/>
      <c r="AK76" s="661"/>
    </row>
    <row r="77" spans="1:37" x14ac:dyDescent="0.2">
      <c r="A77" s="691"/>
      <c r="B77" s="12"/>
      <c r="C77" s="5"/>
      <c r="D77" s="5"/>
      <c r="E77" s="5"/>
      <c r="F77" s="5"/>
      <c r="G77" s="132"/>
      <c r="H77" s="132"/>
      <c r="I77" s="132"/>
      <c r="J77" s="132"/>
      <c r="K77" s="15"/>
      <c r="L77" s="15"/>
      <c r="M77" s="132"/>
      <c r="N77" s="132"/>
      <c r="O77" s="132"/>
      <c r="P77" s="132"/>
      <c r="Q77" s="132"/>
      <c r="R77" s="132"/>
      <c r="S77" s="132"/>
      <c r="T77" s="132"/>
      <c r="U77" s="132"/>
      <c r="V77" s="15"/>
      <c r="W77" s="132"/>
      <c r="X77" s="132"/>
      <c r="Y77" s="132"/>
      <c r="Z77" s="132"/>
      <c r="AA77" s="132"/>
      <c r="AB77" s="132"/>
      <c r="AC77" s="132"/>
      <c r="AD77" s="132"/>
      <c r="AE77" s="132"/>
      <c r="AF77" s="132"/>
      <c r="AG77" s="132"/>
      <c r="AH77" s="132"/>
      <c r="AI77" s="132"/>
      <c r="AJ77" s="132"/>
      <c r="AK77" s="134"/>
    </row>
    <row r="78" spans="1:37" ht="14.25" customHeight="1" x14ac:dyDescent="0.2">
      <c r="A78" s="691"/>
      <c r="B78" s="72"/>
      <c r="C78" s="136"/>
      <c r="D78" s="164"/>
      <c r="E78" s="5"/>
      <c r="F78" s="569"/>
      <c r="G78" s="670" t="s">
        <v>145</v>
      </c>
      <c r="H78" s="660"/>
      <c r="I78" s="660"/>
      <c r="J78" s="660"/>
      <c r="K78" s="660"/>
      <c r="L78" s="671"/>
      <c r="M78" s="570"/>
      <c r="N78" s="670" t="s">
        <v>146</v>
      </c>
      <c r="O78" s="660"/>
      <c r="P78" s="660"/>
      <c r="Q78" s="660"/>
      <c r="R78" s="660"/>
      <c r="S78" s="660"/>
      <c r="T78" s="660"/>
      <c r="U78" s="660"/>
      <c r="V78" s="671"/>
      <c r="W78" s="570"/>
      <c r="X78" s="668" t="s">
        <v>528</v>
      </c>
      <c r="Y78" s="669"/>
      <c r="Z78" s="669"/>
      <c r="AA78" s="669"/>
      <c r="AB78" s="669"/>
      <c r="AC78" s="669"/>
      <c r="AD78" s="669"/>
      <c r="AE78" s="669"/>
      <c r="AF78" s="132"/>
      <c r="AG78" s="660"/>
      <c r="AH78" s="660"/>
      <c r="AI78" s="660"/>
      <c r="AJ78" s="660"/>
      <c r="AK78" s="661"/>
    </row>
    <row r="79" spans="1:37" ht="9.75" customHeight="1" x14ac:dyDescent="0.2">
      <c r="A79" s="691"/>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123"/>
    </row>
    <row r="80" spans="1:37" ht="60.75" customHeight="1" x14ac:dyDescent="0.2">
      <c r="A80" s="691"/>
      <c r="B80" s="664" t="s">
        <v>90</v>
      </c>
      <c r="C80" s="666"/>
      <c r="D80" s="684"/>
      <c r="E80" s="685"/>
      <c r="F80" s="685"/>
      <c r="G80" s="685"/>
      <c r="H80" s="685"/>
      <c r="I80" s="685"/>
      <c r="J80" s="685"/>
      <c r="K80" s="685"/>
      <c r="L80" s="685"/>
      <c r="M80" s="685"/>
      <c r="N80" s="685"/>
      <c r="O80" s="685"/>
      <c r="P80" s="685"/>
      <c r="Q80" s="685"/>
      <c r="R80" s="685"/>
      <c r="S80" s="685"/>
      <c r="T80" s="685"/>
      <c r="U80" s="685"/>
      <c r="V80" s="685"/>
      <c r="W80" s="685"/>
      <c r="X80" s="685"/>
      <c r="Y80" s="685"/>
      <c r="Z80" s="685"/>
      <c r="AA80" s="685"/>
      <c r="AB80" s="685"/>
      <c r="AC80" s="685"/>
      <c r="AD80" s="685"/>
      <c r="AE80" s="685"/>
      <c r="AF80" s="685"/>
      <c r="AG80" s="685"/>
      <c r="AH80" s="685"/>
      <c r="AI80" s="685"/>
      <c r="AJ80" s="685"/>
      <c r="AK80" s="686"/>
    </row>
    <row r="81" spans="1:37" ht="6.75" customHeight="1" x14ac:dyDescent="0.2">
      <c r="A81" s="691"/>
      <c r="B81" s="75"/>
      <c r="C81" s="75"/>
      <c r="D81" s="565"/>
      <c r="E81" s="565"/>
      <c r="F81" s="565"/>
      <c r="G81" s="565"/>
      <c r="H81" s="565"/>
      <c r="I81" s="565"/>
      <c r="J81" s="565"/>
      <c r="K81" s="565"/>
      <c r="L81" s="565"/>
      <c r="M81" s="565"/>
      <c r="N81" s="565"/>
      <c r="O81" s="565"/>
      <c r="P81" s="74"/>
      <c r="Q81" s="565"/>
      <c r="R81" s="565"/>
      <c r="S81" s="565"/>
      <c r="T81" s="565"/>
      <c r="U81" s="565"/>
      <c r="V81" s="565"/>
      <c r="W81" s="565"/>
      <c r="X81" s="565"/>
      <c r="Y81" s="565"/>
      <c r="Z81" s="565"/>
      <c r="AA81" s="565"/>
      <c r="AB81" s="565"/>
      <c r="AC81" s="74"/>
      <c r="AD81" s="565"/>
      <c r="AE81" s="565"/>
      <c r="AF81" s="565"/>
      <c r="AG81" s="565"/>
      <c r="AH81" s="565"/>
      <c r="AI81" s="565"/>
      <c r="AJ81" s="74"/>
      <c r="AK81" s="124"/>
    </row>
    <row r="82" spans="1:37" ht="26.25" customHeight="1" x14ac:dyDescent="0.2">
      <c r="A82" s="691"/>
      <c r="B82" s="672" t="s">
        <v>89</v>
      </c>
      <c r="C82" s="673"/>
      <c r="D82" s="673"/>
      <c r="E82" s="673"/>
      <c r="F82" s="673"/>
      <c r="G82" s="673"/>
      <c r="H82" s="673"/>
      <c r="I82" s="673"/>
      <c r="J82" s="673"/>
      <c r="K82" s="673"/>
      <c r="L82" s="673"/>
      <c r="M82" s="673"/>
      <c r="N82" s="662"/>
      <c r="O82" s="663"/>
      <c r="P82" s="76"/>
      <c r="Q82" s="672" t="s">
        <v>6</v>
      </c>
      <c r="R82" s="673"/>
      <c r="S82" s="673"/>
      <c r="T82" s="673"/>
      <c r="U82" s="673"/>
      <c r="V82" s="674"/>
      <c r="W82" s="675"/>
      <c r="X82" s="675"/>
      <c r="Y82" s="675"/>
      <c r="Z82" s="675"/>
      <c r="AA82" s="675"/>
      <c r="AB82" s="663"/>
      <c r="AC82" s="76"/>
      <c r="AD82" s="672" t="s">
        <v>77</v>
      </c>
      <c r="AE82" s="673"/>
      <c r="AF82" s="673"/>
      <c r="AG82" s="673"/>
      <c r="AH82" s="673"/>
      <c r="AI82" s="673"/>
      <c r="AJ82" s="571"/>
      <c r="AK82" s="125" t="s">
        <v>81</v>
      </c>
    </row>
    <row r="83" spans="1:37" ht="6.75" customHeight="1" x14ac:dyDescent="0.2">
      <c r="A83" s="691"/>
      <c r="B83" s="75"/>
      <c r="C83" s="75"/>
      <c r="D83" s="565"/>
      <c r="E83" s="74"/>
      <c r="F83" s="565"/>
      <c r="G83" s="565"/>
      <c r="H83" s="565"/>
      <c r="I83" s="565"/>
      <c r="J83" s="565"/>
      <c r="K83" s="565"/>
      <c r="L83" s="74"/>
      <c r="M83" s="565"/>
      <c r="N83" s="565"/>
      <c r="O83" s="565"/>
      <c r="P83" s="103"/>
      <c r="Q83" s="74"/>
      <c r="R83" s="74"/>
      <c r="S83" s="74"/>
      <c r="T83" s="74"/>
      <c r="U83" s="74"/>
      <c r="V83" s="74"/>
      <c r="W83" s="74"/>
      <c r="X83" s="74"/>
      <c r="Y83" s="74"/>
      <c r="Z83" s="74"/>
      <c r="AA83" s="74"/>
      <c r="AB83" s="74"/>
      <c r="AC83" s="165"/>
      <c r="AD83" s="74"/>
      <c r="AE83" s="74"/>
      <c r="AF83" s="74"/>
      <c r="AG83" s="74"/>
      <c r="AH83" s="74"/>
      <c r="AI83" s="74"/>
      <c r="AJ83" s="74"/>
      <c r="AK83" s="124"/>
    </row>
    <row r="84" spans="1:37" ht="25.5" customHeight="1" x14ac:dyDescent="0.2">
      <c r="A84" s="691"/>
      <c r="B84" s="8" t="s">
        <v>2</v>
      </c>
      <c r="C84" s="572"/>
      <c r="D84" s="137" t="s">
        <v>134</v>
      </c>
      <c r="E84" s="77"/>
      <c r="F84" s="672" t="s">
        <v>3</v>
      </c>
      <c r="G84" s="673"/>
      <c r="H84" s="674"/>
      <c r="I84" s="573"/>
      <c r="J84" s="673" t="s">
        <v>4</v>
      </c>
      <c r="K84" s="674"/>
      <c r="L84" s="77"/>
      <c r="M84" s="687" t="s">
        <v>7</v>
      </c>
      <c r="N84" s="688"/>
      <c r="O84" s="688"/>
      <c r="P84" s="689"/>
      <c r="Q84" s="574"/>
      <c r="R84" s="673" t="s">
        <v>5</v>
      </c>
      <c r="S84" s="674"/>
      <c r="T84" s="662"/>
      <c r="U84" s="663"/>
      <c r="V84" s="664" t="s">
        <v>124</v>
      </c>
      <c r="W84" s="665"/>
      <c r="X84" s="665"/>
      <c r="Y84" s="666"/>
      <c r="Z84" s="662"/>
      <c r="AA84" s="663"/>
      <c r="AB84" s="664" t="s">
        <v>125</v>
      </c>
      <c r="AC84" s="665"/>
      <c r="AD84" s="665"/>
      <c r="AE84" s="665"/>
      <c r="AF84" s="666"/>
      <c r="AG84" s="662"/>
      <c r="AH84" s="663"/>
      <c r="AI84" s="664" t="s">
        <v>96</v>
      </c>
      <c r="AJ84" s="665"/>
      <c r="AK84" s="667"/>
    </row>
    <row r="85" spans="1:37" ht="10.5" customHeight="1" thickBot="1" x14ac:dyDescent="0.25">
      <c r="A85" s="692"/>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7"/>
    </row>
    <row r="86" spans="1:37" ht="13.5" customHeight="1" x14ac:dyDescent="0.2">
      <c r="A86" s="690">
        <v>7</v>
      </c>
      <c r="B86" s="679" t="s">
        <v>8</v>
      </c>
      <c r="C86" s="625"/>
      <c r="D86" s="680"/>
      <c r="E86" s="120"/>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2"/>
    </row>
    <row r="87" spans="1:37" ht="14.25" customHeight="1" x14ac:dyDescent="0.2">
      <c r="A87" s="691"/>
      <c r="B87" s="681"/>
      <c r="C87" s="682"/>
      <c r="D87" s="683"/>
      <c r="E87" s="164"/>
      <c r="F87" s="568"/>
      <c r="G87" s="670" t="s">
        <v>142</v>
      </c>
      <c r="H87" s="660"/>
      <c r="I87" s="660"/>
      <c r="J87" s="660"/>
      <c r="K87" s="660"/>
      <c r="L87" s="671"/>
      <c r="M87" s="302"/>
      <c r="N87" s="670" t="s">
        <v>143</v>
      </c>
      <c r="O87" s="660"/>
      <c r="P87" s="660"/>
      <c r="Q87" s="660"/>
      <c r="R87" s="660"/>
      <c r="S87" s="660"/>
      <c r="T87" s="660"/>
      <c r="U87" s="660"/>
      <c r="V87" s="671"/>
      <c r="W87" s="302"/>
      <c r="X87" s="670" t="s">
        <v>567</v>
      </c>
      <c r="Y87" s="660"/>
      <c r="Z87" s="660"/>
      <c r="AA87" s="660"/>
      <c r="AB87" s="660"/>
      <c r="AC87" s="660"/>
      <c r="AD87" s="660"/>
      <c r="AE87" s="671"/>
      <c r="AF87" s="302"/>
      <c r="AG87" s="670" t="s">
        <v>144</v>
      </c>
      <c r="AH87" s="660"/>
      <c r="AI87" s="660"/>
      <c r="AJ87" s="660"/>
      <c r="AK87" s="661"/>
    </row>
    <row r="88" spans="1:37" x14ac:dyDescent="0.2">
      <c r="A88" s="691"/>
      <c r="B88" s="12"/>
      <c r="C88" s="5"/>
      <c r="D88" s="5"/>
      <c r="E88" s="5"/>
      <c r="F88" s="5"/>
      <c r="G88" s="132"/>
      <c r="H88" s="132"/>
      <c r="I88" s="132"/>
      <c r="J88" s="132"/>
      <c r="K88" s="15"/>
      <c r="L88" s="15"/>
      <c r="M88" s="132"/>
      <c r="N88" s="132"/>
      <c r="O88" s="132"/>
      <c r="P88" s="132"/>
      <c r="Q88" s="132"/>
      <c r="R88" s="132"/>
      <c r="S88" s="132"/>
      <c r="T88" s="132"/>
      <c r="U88" s="132"/>
      <c r="V88" s="15"/>
      <c r="W88" s="132"/>
      <c r="X88" s="132"/>
      <c r="Y88" s="132"/>
      <c r="Z88" s="132"/>
      <c r="AA88" s="132"/>
      <c r="AB88" s="132"/>
      <c r="AC88" s="132"/>
      <c r="AD88" s="132"/>
      <c r="AE88" s="132"/>
      <c r="AF88" s="132"/>
      <c r="AG88" s="132"/>
      <c r="AH88" s="132"/>
      <c r="AI88" s="132"/>
      <c r="AJ88" s="132"/>
      <c r="AK88" s="134"/>
    </row>
    <row r="89" spans="1:37" ht="14.25" customHeight="1" x14ac:dyDescent="0.2">
      <c r="A89" s="691"/>
      <c r="B89" s="72"/>
      <c r="C89" s="136"/>
      <c r="D89" s="164"/>
      <c r="E89" s="5"/>
      <c r="F89" s="569"/>
      <c r="G89" s="670" t="s">
        <v>145</v>
      </c>
      <c r="H89" s="660"/>
      <c r="I89" s="660"/>
      <c r="J89" s="660"/>
      <c r="K89" s="660"/>
      <c r="L89" s="671"/>
      <c r="M89" s="570"/>
      <c r="N89" s="670" t="s">
        <v>146</v>
      </c>
      <c r="O89" s="660"/>
      <c r="P89" s="660"/>
      <c r="Q89" s="660"/>
      <c r="R89" s="660"/>
      <c r="S89" s="660"/>
      <c r="T89" s="660"/>
      <c r="U89" s="660"/>
      <c r="V89" s="671"/>
      <c r="W89" s="570"/>
      <c r="X89" s="668" t="s">
        <v>528</v>
      </c>
      <c r="Y89" s="669"/>
      <c r="Z89" s="669"/>
      <c r="AA89" s="669"/>
      <c r="AB89" s="669"/>
      <c r="AC89" s="669"/>
      <c r="AD89" s="669"/>
      <c r="AE89" s="669"/>
      <c r="AF89" s="132"/>
      <c r="AG89" s="660"/>
      <c r="AH89" s="660"/>
      <c r="AI89" s="660"/>
      <c r="AJ89" s="660"/>
      <c r="AK89" s="661"/>
    </row>
    <row r="90" spans="1:37" ht="9.75" customHeight="1" x14ac:dyDescent="0.2">
      <c r="A90" s="691"/>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123"/>
    </row>
    <row r="91" spans="1:37" ht="60.75" customHeight="1" x14ac:dyDescent="0.2">
      <c r="A91" s="691"/>
      <c r="B91" s="664" t="s">
        <v>90</v>
      </c>
      <c r="C91" s="666"/>
      <c r="D91" s="684"/>
      <c r="E91" s="685"/>
      <c r="F91" s="685"/>
      <c r="G91" s="685"/>
      <c r="H91" s="685"/>
      <c r="I91" s="685"/>
      <c r="J91" s="685"/>
      <c r="K91" s="685"/>
      <c r="L91" s="685"/>
      <c r="M91" s="685"/>
      <c r="N91" s="685"/>
      <c r="O91" s="685"/>
      <c r="P91" s="685"/>
      <c r="Q91" s="685"/>
      <c r="R91" s="685"/>
      <c r="S91" s="685"/>
      <c r="T91" s="685"/>
      <c r="U91" s="685"/>
      <c r="V91" s="685"/>
      <c r="W91" s="685"/>
      <c r="X91" s="685"/>
      <c r="Y91" s="685"/>
      <c r="Z91" s="685"/>
      <c r="AA91" s="685"/>
      <c r="AB91" s="685"/>
      <c r="AC91" s="685"/>
      <c r="AD91" s="685"/>
      <c r="AE91" s="685"/>
      <c r="AF91" s="685"/>
      <c r="AG91" s="685"/>
      <c r="AH91" s="685"/>
      <c r="AI91" s="685"/>
      <c r="AJ91" s="685"/>
      <c r="AK91" s="686"/>
    </row>
    <row r="92" spans="1:37" ht="6.75" customHeight="1" x14ac:dyDescent="0.2">
      <c r="A92" s="691"/>
      <c r="B92" s="75"/>
      <c r="C92" s="75"/>
      <c r="D92" s="565"/>
      <c r="E92" s="565"/>
      <c r="F92" s="565"/>
      <c r="G92" s="565"/>
      <c r="H92" s="565"/>
      <c r="I92" s="565"/>
      <c r="J92" s="565"/>
      <c r="K92" s="565"/>
      <c r="L92" s="565"/>
      <c r="M92" s="565"/>
      <c r="N92" s="565"/>
      <c r="O92" s="565"/>
      <c r="P92" s="74"/>
      <c r="Q92" s="565"/>
      <c r="R92" s="565"/>
      <c r="S92" s="565"/>
      <c r="T92" s="565"/>
      <c r="U92" s="565"/>
      <c r="V92" s="565"/>
      <c r="W92" s="565"/>
      <c r="X92" s="565"/>
      <c r="Y92" s="565"/>
      <c r="Z92" s="565"/>
      <c r="AA92" s="565"/>
      <c r="AB92" s="565"/>
      <c r="AC92" s="74"/>
      <c r="AD92" s="565"/>
      <c r="AE92" s="565"/>
      <c r="AF92" s="565"/>
      <c r="AG92" s="565"/>
      <c r="AH92" s="565"/>
      <c r="AI92" s="565"/>
      <c r="AJ92" s="74"/>
      <c r="AK92" s="124"/>
    </row>
    <row r="93" spans="1:37" ht="26.25" customHeight="1" x14ac:dyDescent="0.2">
      <c r="A93" s="691"/>
      <c r="B93" s="672" t="s">
        <v>89</v>
      </c>
      <c r="C93" s="673"/>
      <c r="D93" s="673"/>
      <c r="E93" s="673"/>
      <c r="F93" s="673"/>
      <c r="G93" s="673"/>
      <c r="H93" s="673"/>
      <c r="I93" s="673"/>
      <c r="J93" s="673"/>
      <c r="K93" s="673"/>
      <c r="L93" s="673"/>
      <c r="M93" s="673"/>
      <c r="N93" s="662"/>
      <c r="O93" s="663"/>
      <c r="P93" s="76"/>
      <c r="Q93" s="672" t="s">
        <v>6</v>
      </c>
      <c r="R93" s="673"/>
      <c r="S93" s="673"/>
      <c r="T93" s="673"/>
      <c r="U93" s="673"/>
      <c r="V93" s="674"/>
      <c r="W93" s="675"/>
      <c r="X93" s="675"/>
      <c r="Y93" s="675"/>
      <c r="Z93" s="675"/>
      <c r="AA93" s="675"/>
      <c r="AB93" s="663"/>
      <c r="AC93" s="76"/>
      <c r="AD93" s="672" t="s">
        <v>77</v>
      </c>
      <c r="AE93" s="673"/>
      <c r="AF93" s="673"/>
      <c r="AG93" s="673"/>
      <c r="AH93" s="673"/>
      <c r="AI93" s="673"/>
      <c r="AJ93" s="571"/>
      <c r="AK93" s="125" t="s">
        <v>81</v>
      </c>
    </row>
    <row r="94" spans="1:37" ht="6.75" customHeight="1" x14ac:dyDescent="0.2">
      <c r="A94" s="691"/>
      <c r="B94" s="75"/>
      <c r="C94" s="75"/>
      <c r="D94" s="565"/>
      <c r="E94" s="74"/>
      <c r="F94" s="565"/>
      <c r="G94" s="565"/>
      <c r="H94" s="565"/>
      <c r="I94" s="565"/>
      <c r="J94" s="565"/>
      <c r="K94" s="565"/>
      <c r="L94" s="74"/>
      <c r="M94" s="565"/>
      <c r="N94" s="565"/>
      <c r="O94" s="565"/>
      <c r="P94" s="103"/>
      <c r="Q94" s="74"/>
      <c r="R94" s="74"/>
      <c r="S94" s="74"/>
      <c r="T94" s="74"/>
      <c r="U94" s="74"/>
      <c r="V94" s="74"/>
      <c r="W94" s="74"/>
      <c r="X94" s="74"/>
      <c r="Y94" s="74"/>
      <c r="Z94" s="74"/>
      <c r="AA94" s="74"/>
      <c r="AB94" s="74"/>
      <c r="AC94" s="165"/>
      <c r="AD94" s="74"/>
      <c r="AE94" s="74"/>
      <c r="AF94" s="74"/>
      <c r="AG94" s="74"/>
      <c r="AH94" s="74"/>
      <c r="AI94" s="74"/>
      <c r="AJ94" s="74"/>
      <c r="AK94" s="124"/>
    </row>
    <row r="95" spans="1:37" ht="25.5" customHeight="1" x14ac:dyDescent="0.2">
      <c r="A95" s="691"/>
      <c r="B95" s="8" t="s">
        <v>2</v>
      </c>
      <c r="C95" s="572"/>
      <c r="D95" s="137" t="s">
        <v>134</v>
      </c>
      <c r="E95" s="77"/>
      <c r="F95" s="672" t="s">
        <v>3</v>
      </c>
      <c r="G95" s="673"/>
      <c r="H95" s="674"/>
      <c r="I95" s="573"/>
      <c r="J95" s="673" t="s">
        <v>4</v>
      </c>
      <c r="K95" s="674"/>
      <c r="L95" s="77"/>
      <c r="M95" s="687" t="s">
        <v>7</v>
      </c>
      <c r="N95" s="688"/>
      <c r="O95" s="688"/>
      <c r="P95" s="689"/>
      <c r="Q95" s="574"/>
      <c r="R95" s="673" t="s">
        <v>5</v>
      </c>
      <c r="S95" s="674"/>
      <c r="T95" s="662"/>
      <c r="U95" s="663"/>
      <c r="V95" s="664" t="s">
        <v>124</v>
      </c>
      <c r="W95" s="665"/>
      <c r="X95" s="665"/>
      <c r="Y95" s="666"/>
      <c r="Z95" s="662"/>
      <c r="AA95" s="663"/>
      <c r="AB95" s="664" t="s">
        <v>125</v>
      </c>
      <c r="AC95" s="665"/>
      <c r="AD95" s="665"/>
      <c r="AE95" s="665"/>
      <c r="AF95" s="666"/>
      <c r="AG95" s="662"/>
      <c r="AH95" s="663"/>
      <c r="AI95" s="664" t="s">
        <v>96</v>
      </c>
      <c r="AJ95" s="665"/>
      <c r="AK95" s="667"/>
    </row>
    <row r="96" spans="1:37" ht="10.5" customHeight="1" thickBot="1" x14ac:dyDescent="0.25">
      <c r="A96" s="692"/>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7"/>
    </row>
    <row r="97" spans="1:37" ht="13.5" customHeight="1" x14ac:dyDescent="0.2">
      <c r="A97" s="690">
        <v>8</v>
      </c>
      <c r="B97" s="679" t="s">
        <v>8</v>
      </c>
      <c r="C97" s="625"/>
      <c r="D97" s="680"/>
      <c r="E97" s="120"/>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2"/>
    </row>
    <row r="98" spans="1:37" ht="14.25" customHeight="1" x14ac:dyDescent="0.2">
      <c r="A98" s="691"/>
      <c r="B98" s="681"/>
      <c r="C98" s="682"/>
      <c r="D98" s="683"/>
      <c r="E98" s="164"/>
      <c r="F98" s="568"/>
      <c r="G98" s="670" t="s">
        <v>142</v>
      </c>
      <c r="H98" s="660"/>
      <c r="I98" s="660"/>
      <c r="J98" s="660"/>
      <c r="K98" s="660"/>
      <c r="L98" s="671"/>
      <c r="M98" s="302"/>
      <c r="N98" s="670" t="s">
        <v>143</v>
      </c>
      <c r="O98" s="660"/>
      <c r="P98" s="660"/>
      <c r="Q98" s="660"/>
      <c r="R98" s="660"/>
      <c r="S98" s="660"/>
      <c r="T98" s="660"/>
      <c r="U98" s="660"/>
      <c r="V98" s="671"/>
      <c r="W98" s="302"/>
      <c r="X98" s="670" t="s">
        <v>567</v>
      </c>
      <c r="Y98" s="660"/>
      <c r="Z98" s="660"/>
      <c r="AA98" s="660"/>
      <c r="AB98" s="660"/>
      <c r="AC98" s="660"/>
      <c r="AD98" s="660"/>
      <c r="AE98" s="671"/>
      <c r="AF98" s="302"/>
      <c r="AG98" s="670" t="s">
        <v>144</v>
      </c>
      <c r="AH98" s="660"/>
      <c r="AI98" s="660"/>
      <c r="AJ98" s="660"/>
      <c r="AK98" s="661"/>
    </row>
    <row r="99" spans="1:37" x14ac:dyDescent="0.2">
      <c r="A99" s="691"/>
      <c r="B99" s="12"/>
      <c r="C99" s="5"/>
      <c r="D99" s="5"/>
      <c r="E99" s="5"/>
      <c r="F99" s="5"/>
      <c r="G99" s="132"/>
      <c r="H99" s="132"/>
      <c r="I99" s="132"/>
      <c r="J99" s="132"/>
      <c r="K99" s="15"/>
      <c r="L99" s="15"/>
      <c r="M99" s="132"/>
      <c r="N99" s="132"/>
      <c r="O99" s="132"/>
      <c r="P99" s="132"/>
      <c r="Q99" s="132"/>
      <c r="R99" s="132"/>
      <c r="S99" s="132"/>
      <c r="T99" s="132"/>
      <c r="U99" s="132"/>
      <c r="V99" s="15"/>
      <c r="W99" s="132"/>
      <c r="X99" s="132"/>
      <c r="Y99" s="132"/>
      <c r="Z99" s="132"/>
      <c r="AA99" s="132"/>
      <c r="AB99" s="132"/>
      <c r="AC99" s="132"/>
      <c r="AD99" s="132"/>
      <c r="AE99" s="132"/>
      <c r="AF99" s="132"/>
      <c r="AG99" s="132"/>
      <c r="AH99" s="132"/>
      <c r="AI99" s="132"/>
      <c r="AJ99" s="132"/>
      <c r="AK99" s="134"/>
    </row>
    <row r="100" spans="1:37" ht="14.25" customHeight="1" x14ac:dyDescent="0.2">
      <c r="A100" s="691"/>
      <c r="B100" s="72"/>
      <c r="C100" s="136"/>
      <c r="D100" s="164"/>
      <c r="E100" s="5"/>
      <c r="F100" s="569"/>
      <c r="G100" s="670" t="s">
        <v>145</v>
      </c>
      <c r="H100" s="660"/>
      <c r="I100" s="660"/>
      <c r="J100" s="660"/>
      <c r="K100" s="660"/>
      <c r="L100" s="671"/>
      <c r="M100" s="570"/>
      <c r="N100" s="670" t="s">
        <v>146</v>
      </c>
      <c r="O100" s="660"/>
      <c r="P100" s="660"/>
      <c r="Q100" s="660"/>
      <c r="R100" s="660"/>
      <c r="S100" s="660"/>
      <c r="T100" s="660"/>
      <c r="U100" s="660"/>
      <c r="V100" s="671"/>
      <c r="W100" s="570"/>
      <c r="X100" s="668" t="s">
        <v>528</v>
      </c>
      <c r="Y100" s="669"/>
      <c r="Z100" s="669"/>
      <c r="AA100" s="669"/>
      <c r="AB100" s="669"/>
      <c r="AC100" s="669"/>
      <c r="AD100" s="669"/>
      <c r="AE100" s="669"/>
      <c r="AF100" s="132"/>
      <c r="AG100" s="660"/>
      <c r="AH100" s="660"/>
      <c r="AI100" s="660"/>
      <c r="AJ100" s="660"/>
      <c r="AK100" s="661"/>
    </row>
    <row r="101" spans="1:37" ht="9.75" customHeight="1" x14ac:dyDescent="0.2">
      <c r="A101" s="69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123"/>
    </row>
    <row r="102" spans="1:37" ht="60.75" customHeight="1" x14ac:dyDescent="0.2">
      <c r="A102" s="691"/>
      <c r="B102" s="664" t="s">
        <v>90</v>
      </c>
      <c r="C102" s="666"/>
      <c r="D102" s="684"/>
      <c r="E102" s="685"/>
      <c r="F102" s="685"/>
      <c r="G102" s="685"/>
      <c r="H102" s="685"/>
      <c r="I102" s="685"/>
      <c r="J102" s="685"/>
      <c r="K102" s="685"/>
      <c r="L102" s="685"/>
      <c r="M102" s="685"/>
      <c r="N102" s="685"/>
      <c r="O102" s="685"/>
      <c r="P102" s="685"/>
      <c r="Q102" s="685"/>
      <c r="R102" s="685"/>
      <c r="S102" s="685"/>
      <c r="T102" s="685"/>
      <c r="U102" s="685"/>
      <c r="V102" s="685"/>
      <c r="W102" s="685"/>
      <c r="X102" s="685"/>
      <c r="Y102" s="685"/>
      <c r="Z102" s="685"/>
      <c r="AA102" s="685"/>
      <c r="AB102" s="685"/>
      <c r="AC102" s="685"/>
      <c r="AD102" s="685"/>
      <c r="AE102" s="685"/>
      <c r="AF102" s="685"/>
      <c r="AG102" s="685"/>
      <c r="AH102" s="685"/>
      <c r="AI102" s="685"/>
      <c r="AJ102" s="685"/>
      <c r="AK102" s="686"/>
    </row>
    <row r="103" spans="1:37" ht="6.75" customHeight="1" x14ac:dyDescent="0.2">
      <c r="A103" s="691"/>
      <c r="B103" s="75"/>
      <c r="C103" s="75"/>
      <c r="D103" s="565"/>
      <c r="E103" s="565"/>
      <c r="F103" s="565"/>
      <c r="G103" s="565"/>
      <c r="H103" s="565"/>
      <c r="I103" s="565"/>
      <c r="J103" s="565"/>
      <c r="K103" s="565"/>
      <c r="L103" s="565"/>
      <c r="M103" s="565"/>
      <c r="N103" s="565"/>
      <c r="O103" s="565"/>
      <c r="P103" s="74"/>
      <c r="Q103" s="565"/>
      <c r="R103" s="565"/>
      <c r="S103" s="565"/>
      <c r="T103" s="565"/>
      <c r="U103" s="565"/>
      <c r="V103" s="565"/>
      <c r="W103" s="565"/>
      <c r="X103" s="565"/>
      <c r="Y103" s="565"/>
      <c r="Z103" s="565"/>
      <c r="AA103" s="565"/>
      <c r="AB103" s="565"/>
      <c r="AC103" s="74"/>
      <c r="AD103" s="565"/>
      <c r="AE103" s="565"/>
      <c r="AF103" s="565"/>
      <c r="AG103" s="565"/>
      <c r="AH103" s="565"/>
      <c r="AI103" s="565"/>
      <c r="AJ103" s="74"/>
      <c r="AK103" s="124"/>
    </row>
    <row r="104" spans="1:37" ht="26.25" customHeight="1" x14ac:dyDescent="0.2">
      <c r="A104" s="691"/>
      <c r="B104" s="672" t="s">
        <v>89</v>
      </c>
      <c r="C104" s="673"/>
      <c r="D104" s="673"/>
      <c r="E104" s="673"/>
      <c r="F104" s="673"/>
      <c r="G104" s="673"/>
      <c r="H104" s="673"/>
      <c r="I104" s="673"/>
      <c r="J104" s="673"/>
      <c r="K104" s="673"/>
      <c r="L104" s="673"/>
      <c r="M104" s="673"/>
      <c r="N104" s="662"/>
      <c r="O104" s="663"/>
      <c r="P104" s="76"/>
      <c r="Q104" s="672" t="s">
        <v>6</v>
      </c>
      <c r="R104" s="673"/>
      <c r="S104" s="673"/>
      <c r="T104" s="673"/>
      <c r="U104" s="673"/>
      <c r="V104" s="674"/>
      <c r="W104" s="675"/>
      <c r="X104" s="675"/>
      <c r="Y104" s="675"/>
      <c r="Z104" s="675"/>
      <c r="AA104" s="675"/>
      <c r="AB104" s="663"/>
      <c r="AC104" s="76"/>
      <c r="AD104" s="672" t="s">
        <v>77</v>
      </c>
      <c r="AE104" s="673"/>
      <c r="AF104" s="673"/>
      <c r="AG104" s="673"/>
      <c r="AH104" s="673"/>
      <c r="AI104" s="673"/>
      <c r="AJ104" s="571"/>
      <c r="AK104" s="125" t="s">
        <v>81</v>
      </c>
    </row>
    <row r="105" spans="1:37" ht="6.75" customHeight="1" x14ac:dyDescent="0.2">
      <c r="A105" s="691"/>
      <c r="B105" s="75"/>
      <c r="C105" s="75"/>
      <c r="D105" s="565"/>
      <c r="E105" s="74"/>
      <c r="F105" s="565"/>
      <c r="G105" s="565"/>
      <c r="H105" s="565"/>
      <c r="I105" s="565"/>
      <c r="J105" s="565"/>
      <c r="K105" s="565"/>
      <c r="L105" s="74"/>
      <c r="M105" s="565"/>
      <c r="N105" s="565"/>
      <c r="O105" s="565"/>
      <c r="P105" s="103"/>
      <c r="Q105" s="74"/>
      <c r="R105" s="74"/>
      <c r="S105" s="74"/>
      <c r="T105" s="74"/>
      <c r="U105" s="74"/>
      <c r="V105" s="74"/>
      <c r="W105" s="74"/>
      <c r="X105" s="74"/>
      <c r="Y105" s="74"/>
      <c r="Z105" s="74"/>
      <c r="AA105" s="74"/>
      <c r="AB105" s="74"/>
      <c r="AC105" s="165"/>
      <c r="AD105" s="74"/>
      <c r="AE105" s="74"/>
      <c r="AF105" s="74"/>
      <c r="AG105" s="74"/>
      <c r="AH105" s="74"/>
      <c r="AI105" s="74"/>
      <c r="AJ105" s="74"/>
      <c r="AK105" s="124"/>
    </row>
    <row r="106" spans="1:37" ht="25.5" customHeight="1" x14ac:dyDescent="0.2">
      <c r="A106" s="691"/>
      <c r="B106" s="8" t="s">
        <v>2</v>
      </c>
      <c r="C106" s="572"/>
      <c r="D106" s="137" t="s">
        <v>134</v>
      </c>
      <c r="E106" s="77"/>
      <c r="F106" s="672" t="s">
        <v>3</v>
      </c>
      <c r="G106" s="673"/>
      <c r="H106" s="674"/>
      <c r="I106" s="573"/>
      <c r="J106" s="673" t="s">
        <v>4</v>
      </c>
      <c r="K106" s="674"/>
      <c r="L106" s="77"/>
      <c r="M106" s="687" t="s">
        <v>7</v>
      </c>
      <c r="N106" s="688"/>
      <c r="O106" s="688"/>
      <c r="P106" s="689"/>
      <c r="Q106" s="574"/>
      <c r="R106" s="673" t="s">
        <v>5</v>
      </c>
      <c r="S106" s="674"/>
      <c r="T106" s="662"/>
      <c r="U106" s="663"/>
      <c r="V106" s="664" t="s">
        <v>124</v>
      </c>
      <c r="W106" s="665"/>
      <c r="X106" s="665"/>
      <c r="Y106" s="666"/>
      <c r="Z106" s="662"/>
      <c r="AA106" s="663"/>
      <c r="AB106" s="664" t="s">
        <v>125</v>
      </c>
      <c r="AC106" s="665"/>
      <c r="AD106" s="665"/>
      <c r="AE106" s="665"/>
      <c r="AF106" s="666"/>
      <c r="AG106" s="662"/>
      <c r="AH106" s="663"/>
      <c r="AI106" s="664" t="s">
        <v>96</v>
      </c>
      <c r="AJ106" s="665"/>
      <c r="AK106" s="667"/>
    </row>
    <row r="107" spans="1:37" ht="10.5" customHeight="1" thickBot="1" x14ac:dyDescent="0.25">
      <c r="A107" s="692"/>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7"/>
    </row>
    <row r="108" spans="1:37" ht="13.5" customHeight="1" x14ac:dyDescent="0.2">
      <c r="A108" s="690">
        <v>9</v>
      </c>
      <c r="B108" s="679" t="s">
        <v>8</v>
      </c>
      <c r="C108" s="625"/>
      <c r="D108" s="680"/>
      <c r="E108" s="120"/>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2"/>
    </row>
    <row r="109" spans="1:37" ht="14.25" customHeight="1" x14ac:dyDescent="0.2">
      <c r="A109" s="691"/>
      <c r="B109" s="681"/>
      <c r="C109" s="682"/>
      <c r="D109" s="683"/>
      <c r="E109" s="164"/>
      <c r="F109" s="568"/>
      <c r="G109" s="670" t="s">
        <v>142</v>
      </c>
      <c r="H109" s="660"/>
      <c r="I109" s="660"/>
      <c r="J109" s="660"/>
      <c r="K109" s="660"/>
      <c r="L109" s="671"/>
      <c r="M109" s="302"/>
      <c r="N109" s="670" t="s">
        <v>143</v>
      </c>
      <c r="O109" s="660"/>
      <c r="P109" s="660"/>
      <c r="Q109" s="660"/>
      <c r="R109" s="660"/>
      <c r="S109" s="660"/>
      <c r="T109" s="660"/>
      <c r="U109" s="660"/>
      <c r="V109" s="671"/>
      <c r="W109" s="302"/>
      <c r="X109" s="670" t="s">
        <v>567</v>
      </c>
      <c r="Y109" s="660"/>
      <c r="Z109" s="660"/>
      <c r="AA109" s="660"/>
      <c r="AB109" s="660"/>
      <c r="AC109" s="660"/>
      <c r="AD109" s="660"/>
      <c r="AE109" s="671"/>
      <c r="AF109" s="302"/>
      <c r="AG109" s="670" t="s">
        <v>144</v>
      </c>
      <c r="AH109" s="660"/>
      <c r="AI109" s="660"/>
      <c r="AJ109" s="660"/>
      <c r="AK109" s="661"/>
    </row>
    <row r="110" spans="1:37" x14ac:dyDescent="0.2">
      <c r="A110" s="691"/>
      <c r="B110" s="12"/>
      <c r="C110" s="5"/>
      <c r="D110" s="5"/>
      <c r="E110" s="5"/>
      <c r="F110" s="5"/>
      <c r="G110" s="132"/>
      <c r="H110" s="132"/>
      <c r="I110" s="132"/>
      <c r="J110" s="132"/>
      <c r="K110" s="15"/>
      <c r="L110" s="15"/>
      <c r="M110" s="132"/>
      <c r="N110" s="132"/>
      <c r="O110" s="132"/>
      <c r="P110" s="132"/>
      <c r="Q110" s="132"/>
      <c r="R110" s="132"/>
      <c r="S110" s="132"/>
      <c r="T110" s="132"/>
      <c r="U110" s="132"/>
      <c r="V110" s="15"/>
      <c r="W110" s="132"/>
      <c r="X110" s="132"/>
      <c r="Y110" s="132"/>
      <c r="Z110" s="132"/>
      <c r="AA110" s="132"/>
      <c r="AB110" s="132"/>
      <c r="AC110" s="132"/>
      <c r="AD110" s="132"/>
      <c r="AE110" s="132"/>
      <c r="AF110" s="132"/>
      <c r="AG110" s="132"/>
      <c r="AH110" s="132"/>
      <c r="AI110" s="132"/>
      <c r="AJ110" s="132"/>
      <c r="AK110" s="134"/>
    </row>
    <row r="111" spans="1:37" ht="14.25" customHeight="1" x14ac:dyDescent="0.2">
      <c r="A111" s="691"/>
      <c r="B111" s="72"/>
      <c r="C111" s="136"/>
      <c r="D111" s="164"/>
      <c r="E111" s="5"/>
      <c r="F111" s="569"/>
      <c r="G111" s="670" t="s">
        <v>145</v>
      </c>
      <c r="H111" s="660"/>
      <c r="I111" s="660"/>
      <c r="J111" s="660"/>
      <c r="K111" s="660"/>
      <c r="L111" s="671"/>
      <c r="M111" s="570"/>
      <c r="N111" s="670" t="s">
        <v>146</v>
      </c>
      <c r="O111" s="660"/>
      <c r="P111" s="660"/>
      <c r="Q111" s="660"/>
      <c r="R111" s="660"/>
      <c r="S111" s="660"/>
      <c r="T111" s="660"/>
      <c r="U111" s="660"/>
      <c r="V111" s="671"/>
      <c r="W111" s="570"/>
      <c r="X111" s="668" t="s">
        <v>528</v>
      </c>
      <c r="Y111" s="669"/>
      <c r="Z111" s="669"/>
      <c r="AA111" s="669"/>
      <c r="AB111" s="669"/>
      <c r="AC111" s="669"/>
      <c r="AD111" s="669"/>
      <c r="AE111" s="669"/>
      <c r="AF111" s="132"/>
      <c r="AG111" s="660"/>
      <c r="AH111" s="660"/>
      <c r="AI111" s="660"/>
      <c r="AJ111" s="660"/>
      <c r="AK111" s="661"/>
    </row>
    <row r="112" spans="1:37" ht="9.75" customHeight="1" x14ac:dyDescent="0.2">
      <c r="A112" s="69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123"/>
    </row>
    <row r="113" spans="1:37" ht="60.75" customHeight="1" x14ac:dyDescent="0.2">
      <c r="A113" s="691"/>
      <c r="B113" s="664" t="s">
        <v>90</v>
      </c>
      <c r="C113" s="666"/>
      <c r="D113" s="684"/>
      <c r="E113" s="685"/>
      <c r="F113" s="685"/>
      <c r="G113" s="685"/>
      <c r="H113" s="685"/>
      <c r="I113" s="685"/>
      <c r="J113" s="685"/>
      <c r="K113" s="685"/>
      <c r="L113" s="685"/>
      <c r="M113" s="685"/>
      <c r="N113" s="685"/>
      <c r="O113" s="685"/>
      <c r="P113" s="685"/>
      <c r="Q113" s="685"/>
      <c r="R113" s="685"/>
      <c r="S113" s="685"/>
      <c r="T113" s="685"/>
      <c r="U113" s="685"/>
      <c r="V113" s="685"/>
      <c r="W113" s="685"/>
      <c r="X113" s="685"/>
      <c r="Y113" s="685"/>
      <c r="Z113" s="685"/>
      <c r="AA113" s="685"/>
      <c r="AB113" s="685"/>
      <c r="AC113" s="685"/>
      <c r="AD113" s="685"/>
      <c r="AE113" s="685"/>
      <c r="AF113" s="685"/>
      <c r="AG113" s="685"/>
      <c r="AH113" s="685"/>
      <c r="AI113" s="685"/>
      <c r="AJ113" s="685"/>
      <c r="AK113" s="686"/>
    </row>
    <row r="114" spans="1:37" ht="6.75" customHeight="1" x14ac:dyDescent="0.2">
      <c r="A114" s="691"/>
      <c r="B114" s="75"/>
      <c r="C114" s="75"/>
      <c r="D114" s="565"/>
      <c r="E114" s="565"/>
      <c r="F114" s="565"/>
      <c r="G114" s="565"/>
      <c r="H114" s="565"/>
      <c r="I114" s="565"/>
      <c r="J114" s="565"/>
      <c r="K114" s="565"/>
      <c r="L114" s="565"/>
      <c r="M114" s="565"/>
      <c r="N114" s="565"/>
      <c r="O114" s="565"/>
      <c r="P114" s="74"/>
      <c r="Q114" s="565"/>
      <c r="R114" s="565"/>
      <c r="S114" s="565"/>
      <c r="T114" s="565"/>
      <c r="U114" s="565"/>
      <c r="V114" s="565"/>
      <c r="W114" s="565"/>
      <c r="X114" s="565"/>
      <c r="Y114" s="565"/>
      <c r="Z114" s="565"/>
      <c r="AA114" s="565"/>
      <c r="AB114" s="565"/>
      <c r="AC114" s="74"/>
      <c r="AD114" s="565"/>
      <c r="AE114" s="565"/>
      <c r="AF114" s="565"/>
      <c r="AG114" s="565"/>
      <c r="AH114" s="565"/>
      <c r="AI114" s="565"/>
      <c r="AJ114" s="74"/>
      <c r="AK114" s="124"/>
    </row>
    <row r="115" spans="1:37" ht="26.25" customHeight="1" x14ac:dyDescent="0.2">
      <c r="A115" s="691"/>
      <c r="B115" s="672" t="s">
        <v>89</v>
      </c>
      <c r="C115" s="673"/>
      <c r="D115" s="673"/>
      <c r="E115" s="673"/>
      <c r="F115" s="673"/>
      <c r="G115" s="673"/>
      <c r="H115" s="673"/>
      <c r="I115" s="673"/>
      <c r="J115" s="673"/>
      <c r="K115" s="673"/>
      <c r="L115" s="673"/>
      <c r="M115" s="673"/>
      <c r="N115" s="662"/>
      <c r="O115" s="663"/>
      <c r="P115" s="76"/>
      <c r="Q115" s="672" t="s">
        <v>6</v>
      </c>
      <c r="R115" s="673"/>
      <c r="S115" s="673"/>
      <c r="T115" s="673"/>
      <c r="U115" s="673"/>
      <c r="V115" s="674"/>
      <c r="W115" s="675"/>
      <c r="X115" s="675"/>
      <c r="Y115" s="675"/>
      <c r="Z115" s="675"/>
      <c r="AA115" s="675"/>
      <c r="AB115" s="663"/>
      <c r="AC115" s="76"/>
      <c r="AD115" s="672" t="s">
        <v>77</v>
      </c>
      <c r="AE115" s="673"/>
      <c r="AF115" s="673"/>
      <c r="AG115" s="673"/>
      <c r="AH115" s="673"/>
      <c r="AI115" s="673"/>
      <c r="AJ115" s="571"/>
      <c r="AK115" s="125" t="s">
        <v>81</v>
      </c>
    </row>
    <row r="116" spans="1:37" ht="6.75" customHeight="1" x14ac:dyDescent="0.2">
      <c r="A116" s="691"/>
      <c r="B116" s="75"/>
      <c r="C116" s="75"/>
      <c r="D116" s="565"/>
      <c r="E116" s="74"/>
      <c r="F116" s="565"/>
      <c r="G116" s="565"/>
      <c r="H116" s="565"/>
      <c r="I116" s="565"/>
      <c r="J116" s="565"/>
      <c r="K116" s="565"/>
      <c r="L116" s="74"/>
      <c r="M116" s="565"/>
      <c r="N116" s="565"/>
      <c r="O116" s="565"/>
      <c r="P116" s="103"/>
      <c r="Q116" s="74"/>
      <c r="R116" s="74"/>
      <c r="S116" s="74"/>
      <c r="T116" s="74"/>
      <c r="U116" s="74"/>
      <c r="V116" s="74"/>
      <c r="W116" s="74"/>
      <c r="X116" s="74"/>
      <c r="Y116" s="74"/>
      <c r="Z116" s="74"/>
      <c r="AA116" s="74"/>
      <c r="AB116" s="74"/>
      <c r="AC116" s="165"/>
      <c r="AD116" s="74"/>
      <c r="AE116" s="74"/>
      <c r="AF116" s="74"/>
      <c r="AG116" s="74"/>
      <c r="AH116" s="74"/>
      <c r="AI116" s="74"/>
      <c r="AJ116" s="74"/>
      <c r="AK116" s="124"/>
    </row>
    <row r="117" spans="1:37" ht="25.5" customHeight="1" x14ac:dyDescent="0.2">
      <c r="A117" s="691"/>
      <c r="B117" s="8" t="s">
        <v>2</v>
      </c>
      <c r="C117" s="572"/>
      <c r="D117" s="137" t="s">
        <v>134</v>
      </c>
      <c r="E117" s="77"/>
      <c r="F117" s="672" t="s">
        <v>3</v>
      </c>
      <c r="G117" s="673"/>
      <c r="H117" s="674"/>
      <c r="I117" s="573"/>
      <c r="J117" s="673" t="s">
        <v>4</v>
      </c>
      <c r="K117" s="674"/>
      <c r="L117" s="77"/>
      <c r="M117" s="687" t="s">
        <v>7</v>
      </c>
      <c r="N117" s="688"/>
      <c r="O117" s="688"/>
      <c r="P117" s="689"/>
      <c r="Q117" s="574"/>
      <c r="R117" s="673" t="s">
        <v>5</v>
      </c>
      <c r="S117" s="674"/>
      <c r="T117" s="662"/>
      <c r="U117" s="663"/>
      <c r="V117" s="664" t="s">
        <v>124</v>
      </c>
      <c r="W117" s="665"/>
      <c r="X117" s="665"/>
      <c r="Y117" s="666"/>
      <c r="Z117" s="662"/>
      <c r="AA117" s="663"/>
      <c r="AB117" s="664" t="s">
        <v>125</v>
      </c>
      <c r="AC117" s="665"/>
      <c r="AD117" s="665"/>
      <c r="AE117" s="665"/>
      <c r="AF117" s="666"/>
      <c r="AG117" s="662"/>
      <c r="AH117" s="663"/>
      <c r="AI117" s="664" t="s">
        <v>96</v>
      </c>
      <c r="AJ117" s="665"/>
      <c r="AK117" s="667"/>
    </row>
    <row r="118" spans="1:37" ht="10.5" customHeight="1" thickBot="1" x14ac:dyDescent="0.25">
      <c r="A118" s="692"/>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7"/>
    </row>
    <row r="119" spans="1:37" ht="13.5" customHeight="1" x14ac:dyDescent="0.2">
      <c r="A119" s="676">
        <v>10</v>
      </c>
      <c r="B119" s="679" t="s">
        <v>8</v>
      </c>
      <c r="C119" s="625"/>
      <c r="D119" s="680"/>
      <c r="E119" s="120"/>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2"/>
    </row>
    <row r="120" spans="1:37" ht="14.25" customHeight="1" x14ac:dyDescent="0.2">
      <c r="A120" s="677"/>
      <c r="B120" s="681"/>
      <c r="C120" s="682"/>
      <c r="D120" s="683"/>
      <c r="E120" s="164"/>
      <c r="F120" s="568"/>
      <c r="G120" s="670" t="s">
        <v>142</v>
      </c>
      <c r="H120" s="660"/>
      <c r="I120" s="660"/>
      <c r="J120" s="660"/>
      <c r="K120" s="660"/>
      <c r="L120" s="671"/>
      <c r="M120" s="302"/>
      <c r="N120" s="670" t="s">
        <v>143</v>
      </c>
      <c r="O120" s="660"/>
      <c r="P120" s="660"/>
      <c r="Q120" s="660"/>
      <c r="R120" s="660"/>
      <c r="S120" s="660"/>
      <c r="T120" s="660"/>
      <c r="U120" s="660"/>
      <c r="V120" s="671"/>
      <c r="W120" s="302"/>
      <c r="X120" s="670" t="s">
        <v>567</v>
      </c>
      <c r="Y120" s="660"/>
      <c r="Z120" s="660"/>
      <c r="AA120" s="660"/>
      <c r="AB120" s="660"/>
      <c r="AC120" s="660"/>
      <c r="AD120" s="660"/>
      <c r="AE120" s="671"/>
      <c r="AF120" s="302"/>
      <c r="AG120" s="670" t="s">
        <v>144</v>
      </c>
      <c r="AH120" s="660"/>
      <c r="AI120" s="660"/>
      <c r="AJ120" s="660"/>
      <c r="AK120" s="661"/>
    </row>
    <row r="121" spans="1:37" x14ac:dyDescent="0.2">
      <c r="A121" s="677"/>
      <c r="B121" s="12"/>
      <c r="C121" s="5"/>
      <c r="D121" s="5"/>
      <c r="E121" s="5"/>
      <c r="F121" s="5"/>
      <c r="G121" s="132"/>
      <c r="H121" s="132"/>
      <c r="I121" s="132"/>
      <c r="J121" s="132"/>
      <c r="K121" s="15"/>
      <c r="L121" s="15"/>
      <c r="M121" s="132"/>
      <c r="N121" s="132"/>
      <c r="O121" s="132"/>
      <c r="P121" s="132"/>
      <c r="Q121" s="132"/>
      <c r="R121" s="132"/>
      <c r="S121" s="132"/>
      <c r="T121" s="132"/>
      <c r="U121" s="132"/>
      <c r="V121" s="15"/>
      <c r="W121" s="132"/>
      <c r="X121" s="132"/>
      <c r="Y121" s="132"/>
      <c r="Z121" s="132"/>
      <c r="AA121" s="132"/>
      <c r="AB121" s="132"/>
      <c r="AC121" s="132"/>
      <c r="AD121" s="132"/>
      <c r="AE121" s="132"/>
      <c r="AF121" s="132"/>
      <c r="AG121" s="132"/>
      <c r="AH121" s="132"/>
      <c r="AI121" s="132"/>
      <c r="AJ121" s="132"/>
      <c r="AK121" s="134"/>
    </row>
    <row r="122" spans="1:37" ht="14.25" customHeight="1" x14ac:dyDescent="0.2">
      <c r="A122" s="677"/>
      <c r="B122" s="72"/>
      <c r="C122" s="136"/>
      <c r="D122" s="164"/>
      <c r="E122" s="5"/>
      <c r="F122" s="569"/>
      <c r="G122" s="670" t="s">
        <v>145</v>
      </c>
      <c r="H122" s="660"/>
      <c r="I122" s="660"/>
      <c r="J122" s="660"/>
      <c r="K122" s="660"/>
      <c r="L122" s="671"/>
      <c r="M122" s="570"/>
      <c r="N122" s="670" t="s">
        <v>146</v>
      </c>
      <c r="O122" s="660"/>
      <c r="P122" s="660"/>
      <c r="Q122" s="660"/>
      <c r="R122" s="660"/>
      <c r="S122" s="660"/>
      <c r="T122" s="660"/>
      <c r="U122" s="660"/>
      <c r="V122" s="671"/>
      <c r="W122" s="570"/>
      <c r="X122" s="668" t="s">
        <v>528</v>
      </c>
      <c r="Y122" s="669"/>
      <c r="Z122" s="669"/>
      <c r="AA122" s="669"/>
      <c r="AB122" s="669"/>
      <c r="AC122" s="669"/>
      <c r="AD122" s="669"/>
      <c r="AE122" s="669"/>
      <c r="AF122" s="132"/>
      <c r="AG122" s="660"/>
      <c r="AH122" s="660"/>
      <c r="AI122" s="660"/>
      <c r="AJ122" s="660"/>
      <c r="AK122" s="661"/>
    </row>
    <row r="123" spans="1:37" ht="9.75" customHeight="1" x14ac:dyDescent="0.2">
      <c r="A123" s="677"/>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123"/>
    </row>
    <row r="124" spans="1:37" ht="60.75" customHeight="1" x14ac:dyDescent="0.2">
      <c r="A124" s="677"/>
      <c r="B124" s="664" t="s">
        <v>90</v>
      </c>
      <c r="C124" s="666"/>
      <c r="D124" s="684"/>
      <c r="E124" s="685"/>
      <c r="F124" s="685"/>
      <c r="G124" s="685"/>
      <c r="H124" s="685"/>
      <c r="I124" s="685"/>
      <c r="J124" s="685"/>
      <c r="K124" s="685"/>
      <c r="L124" s="685"/>
      <c r="M124" s="685"/>
      <c r="N124" s="685"/>
      <c r="O124" s="685"/>
      <c r="P124" s="685"/>
      <c r="Q124" s="685"/>
      <c r="R124" s="685"/>
      <c r="S124" s="685"/>
      <c r="T124" s="685"/>
      <c r="U124" s="685"/>
      <c r="V124" s="685"/>
      <c r="W124" s="685"/>
      <c r="X124" s="685"/>
      <c r="Y124" s="685"/>
      <c r="Z124" s="685"/>
      <c r="AA124" s="685"/>
      <c r="AB124" s="685"/>
      <c r="AC124" s="685"/>
      <c r="AD124" s="685"/>
      <c r="AE124" s="685"/>
      <c r="AF124" s="685"/>
      <c r="AG124" s="685"/>
      <c r="AH124" s="685"/>
      <c r="AI124" s="685"/>
      <c r="AJ124" s="685"/>
      <c r="AK124" s="686"/>
    </row>
    <row r="125" spans="1:37" ht="6.75" customHeight="1" x14ac:dyDescent="0.2">
      <c r="A125" s="677"/>
      <c r="B125" s="75"/>
      <c r="C125" s="75"/>
      <c r="D125" s="565"/>
      <c r="E125" s="565"/>
      <c r="F125" s="565"/>
      <c r="G125" s="565"/>
      <c r="H125" s="565"/>
      <c r="I125" s="565"/>
      <c r="J125" s="565"/>
      <c r="K125" s="565"/>
      <c r="L125" s="565"/>
      <c r="M125" s="565"/>
      <c r="N125" s="565"/>
      <c r="O125" s="565"/>
      <c r="P125" s="74"/>
      <c r="Q125" s="565"/>
      <c r="R125" s="565"/>
      <c r="S125" s="565"/>
      <c r="T125" s="565"/>
      <c r="U125" s="565"/>
      <c r="V125" s="565"/>
      <c r="W125" s="565"/>
      <c r="X125" s="565"/>
      <c r="Y125" s="565"/>
      <c r="Z125" s="565"/>
      <c r="AA125" s="565"/>
      <c r="AB125" s="565"/>
      <c r="AC125" s="74"/>
      <c r="AD125" s="565"/>
      <c r="AE125" s="565"/>
      <c r="AF125" s="565"/>
      <c r="AG125" s="565"/>
      <c r="AH125" s="565"/>
      <c r="AI125" s="565"/>
      <c r="AJ125" s="74"/>
      <c r="AK125" s="124"/>
    </row>
    <row r="126" spans="1:37" ht="26.25" customHeight="1" x14ac:dyDescent="0.2">
      <c r="A126" s="677"/>
      <c r="B126" s="672" t="s">
        <v>89</v>
      </c>
      <c r="C126" s="673"/>
      <c r="D126" s="673"/>
      <c r="E126" s="673"/>
      <c r="F126" s="673"/>
      <c r="G126" s="673"/>
      <c r="H126" s="673"/>
      <c r="I126" s="673"/>
      <c r="J126" s="673"/>
      <c r="K126" s="673"/>
      <c r="L126" s="673"/>
      <c r="M126" s="673"/>
      <c r="N126" s="662"/>
      <c r="O126" s="663"/>
      <c r="P126" s="76"/>
      <c r="Q126" s="672" t="s">
        <v>6</v>
      </c>
      <c r="R126" s="673"/>
      <c r="S126" s="673"/>
      <c r="T126" s="673"/>
      <c r="U126" s="673"/>
      <c r="V126" s="674"/>
      <c r="W126" s="675"/>
      <c r="X126" s="675"/>
      <c r="Y126" s="675"/>
      <c r="Z126" s="675"/>
      <c r="AA126" s="675"/>
      <c r="AB126" s="663"/>
      <c r="AC126" s="76"/>
      <c r="AD126" s="672" t="s">
        <v>77</v>
      </c>
      <c r="AE126" s="673"/>
      <c r="AF126" s="673"/>
      <c r="AG126" s="673"/>
      <c r="AH126" s="673"/>
      <c r="AI126" s="673"/>
      <c r="AJ126" s="571"/>
      <c r="AK126" s="125" t="s">
        <v>81</v>
      </c>
    </row>
    <row r="127" spans="1:37" ht="6.75" customHeight="1" x14ac:dyDescent="0.2">
      <c r="A127" s="677"/>
      <c r="B127" s="75"/>
      <c r="C127" s="75"/>
      <c r="D127" s="565"/>
      <c r="E127" s="74"/>
      <c r="F127" s="565"/>
      <c r="G127" s="565"/>
      <c r="H127" s="565"/>
      <c r="I127" s="565"/>
      <c r="J127" s="565"/>
      <c r="K127" s="565"/>
      <c r="L127" s="74"/>
      <c r="M127" s="565"/>
      <c r="N127" s="565"/>
      <c r="O127" s="565"/>
      <c r="P127" s="103"/>
      <c r="Q127" s="74"/>
      <c r="R127" s="74"/>
      <c r="S127" s="74"/>
      <c r="T127" s="74"/>
      <c r="U127" s="74"/>
      <c r="V127" s="74"/>
      <c r="W127" s="74"/>
      <c r="X127" s="74"/>
      <c r="Y127" s="74"/>
      <c r="Z127" s="74"/>
      <c r="AA127" s="74"/>
      <c r="AB127" s="74"/>
      <c r="AC127" s="165"/>
      <c r="AD127" s="74"/>
      <c r="AE127" s="74"/>
      <c r="AF127" s="74"/>
      <c r="AG127" s="74"/>
      <c r="AH127" s="74"/>
      <c r="AI127" s="74"/>
      <c r="AJ127" s="74"/>
      <c r="AK127" s="124"/>
    </row>
    <row r="128" spans="1:37" ht="25.5" customHeight="1" x14ac:dyDescent="0.2">
      <c r="A128" s="677"/>
      <c r="B128" s="8" t="s">
        <v>2</v>
      </c>
      <c r="C128" s="572"/>
      <c r="D128" s="137" t="s">
        <v>134</v>
      </c>
      <c r="E128" s="77"/>
      <c r="F128" s="672" t="s">
        <v>3</v>
      </c>
      <c r="G128" s="673"/>
      <c r="H128" s="674"/>
      <c r="I128" s="573"/>
      <c r="J128" s="673" t="s">
        <v>4</v>
      </c>
      <c r="K128" s="674"/>
      <c r="L128" s="77"/>
      <c r="M128" s="687" t="s">
        <v>7</v>
      </c>
      <c r="N128" s="688"/>
      <c r="O128" s="688"/>
      <c r="P128" s="689"/>
      <c r="Q128" s="574"/>
      <c r="R128" s="673" t="s">
        <v>5</v>
      </c>
      <c r="S128" s="674"/>
      <c r="T128" s="662"/>
      <c r="U128" s="663"/>
      <c r="V128" s="664" t="s">
        <v>124</v>
      </c>
      <c r="W128" s="665"/>
      <c r="X128" s="665"/>
      <c r="Y128" s="666"/>
      <c r="Z128" s="662"/>
      <c r="AA128" s="663"/>
      <c r="AB128" s="664" t="s">
        <v>125</v>
      </c>
      <c r="AC128" s="665"/>
      <c r="AD128" s="665"/>
      <c r="AE128" s="665"/>
      <c r="AF128" s="666"/>
      <c r="AG128" s="662"/>
      <c r="AH128" s="663"/>
      <c r="AI128" s="664" t="s">
        <v>96</v>
      </c>
      <c r="AJ128" s="665"/>
      <c r="AK128" s="667"/>
    </row>
    <row r="129" spans="1:37" ht="10.5" customHeight="1" thickBot="1" x14ac:dyDescent="0.25">
      <c r="A129" s="678"/>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7"/>
    </row>
  </sheetData>
  <mergeCells count="323">
    <mergeCell ref="A1:AK1"/>
    <mergeCell ref="A3:Y3"/>
    <mergeCell ref="Z3:AC3"/>
    <mergeCell ref="AD3:AE3"/>
    <mergeCell ref="AG3:AH3"/>
    <mergeCell ref="A4:A8"/>
    <mergeCell ref="B4:D4"/>
    <mergeCell ref="E4:AK4"/>
    <mergeCell ref="B5:D5"/>
    <mergeCell ref="E5:AK5"/>
    <mergeCell ref="B6:D6"/>
    <mergeCell ref="E6:K6"/>
    <mergeCell ref="L6:N6"/>
    <mergeCell ref="O6:W6"/>
    <mergeCell ref="X6:AD6"/>
    <mergeCell ref="AE6:AK6"/>
    <mergeCell ref="B7:AK7"/>
    <mergeCell ref="F8:G8"/>
    <mergeCell ref="H8:I8"/>
    <mergeCell ref="K8:M8"/>
    <mergeCell ref="N8:P8"/>
    <mergeCell ref="R8:V8"/>
    <mergeCell ref="W8:AA8"/>
    <mergeCell ref="AC8:AE8"/>
    <mergeCell ref="AF8:AJ8"/>
    <mergeCell ref="C8:D8"/>
    <mergeCell ref="A9:A19"/>
    <mergeCell ref="B9:D10"/>
    <mergeCell ref="G10:L10"/>
    <mergeCell ref="N10:V10"/>
    <mergeCell ref="X10:AE10"/>
    <mergeCell ref="AG10:AK10"/>
    <mergeCell ref="G12:L12"/>
    <mergeCell ref="N12:V12"/>
    <mergeCell ref="B14:C14"/>
    <mergeCell ref="D14:AK14"/>
    <mergeCell ref="B16:M16"/>
    <mergeCell ref="N16:O16"/>
    <mergeCell ref="Q16:V16"/>
    <mergeCell ref="W16:AB16"/>
    <mergeCell ref="AD16:AI16"/>
    <mergeCell ref="F18:H18"/>
    <mergeCell ref="J18:K18"/>
    <mergeCell ref="M18:P18"/>
    <mergeCell ref="R18:S18"/>
    <mergeCell ref="T18:U18"/>
    <mergeCell ref="V18:Y18"/>
    <mergeCell ref="Z18:AA18"/>
    <mergeCell ref="AB18:AF18"/>
    <mergeCell ref="AG18:AH18"/>
    <mergeCell ref="AI18:AK18"/>
    <mergeCell ref="A20:A30"/>
    <mergeCell ref="B20:D21"/>
    <mergeCell ref="G21:L21"/>
    <mergeCell ref="N21:V21"/>
    <mergeCell ref="X21:AE21"/>
    <mergeCell ref="AG21:AK21"/>
    <mergeCell ref="G23:L23"/>
    <mergeCell ref="N23:V23"/>
    <mergeCell ref="B25:C25"/>
    <mergeCell ref="D25:AK25"/>
    <mergeCell ref="B27:M27"/>
    <mergeCell ref="N27:O27"/>
    <mergeCell ref="Q27:V27"/>
    <mergeCell ref="W27:AB27"/>
    <mergeCell ref="AD27:AI27"/>
    <mergeCell ref="F29:H29"/>
    <mergeCell ref="J29:K29"/>
    <mergeCell ref="M29:P29"/>
    <mergeCell ref="R29:S29"/>
    <mergeCell ref="T29:U29"/>
    <mergeCell ref="V29:Y29"/>
    <mergeCell ref="Z29:AA29"/>
    <mergeCell ref="AB29:AF29"/>
    <mergeCell ref="AG29:AH29"/>
    <mergeCell ref="AI29:AK29"/>
    <mergeCell ref="A31:A41"/>
    <mergeCell ref="B31:D32"/>
    <mergeCell ref="G32:L32"/>
    <mergeCell ref="N32:V32"/>
    <mergeCell ref="X32:AE32"/>
    <mergeCell ref="AG32:AK32"/>
    <mergeCell ref="G34:L34"/>
    <mergeCell ref="N34:V34"/>
    <mergeCell ref="B36:C36"/>
    <mergeCell ref="D36:AK36"/>
    <mergeCell ref="B38:M38"/>
    <mergeCell ref="N38:O38"/>
    <mergeCell ref="Q38:V38"/>
    <mergeCell ref="W38:AB38"/>
    <mergeCell ref="AD38:AI38"/>
    <mergeCell ref="F40:H40"/>
    <mergeCell ref="J40:K40"/>
    <mergeCell ref="M40:P40"/>
    <mergeCell ref="R40:S40"/>
    <mergeCell ref="T40:U40"/>
    <mergeCell ref="V40:Y40"/>
    <mergeCell ref="Z40:AA40"/>
    <mergeCell ref="AB40:AF40"/>
    <mergeCell ref="AG40:AH40"/>
    <mergeCell ref="AI40:AK40"/>
    <mergeCell ref="A42:A52"/>
    <mergeCell ref="B42:D43"/>
    <mergeCell ref="G43:L43"/>
    <mergeCell ref="N43:V43"/>
    <mergeCell ref="X43:AE43"/>
    <mergeCell ref="AG43:AK43"/>
    <mergeCell ref="G45:L45"/>
    <mergeCell ref="N45:V45"/>
    <mergeCell ref="B47:C47"/>
    <mergeCell ref="D47:AK47"/>
    <mergeCell ref="B49:M49"/>
    <mergeCell ref="N49:O49"/>
    <mergeCell ref="Q49:V49"/>
    <mergeCell ref="W49:AB49"/>
    <mergeCell ref="AD49:AI49"/>
    <mergeCell ref="F51:H51"/>
    <mergeCell ref="J51:K51"/>
    <mergeCell ref="M51:P51"/>
    <mergeCell ref="R51:S51"/>
    <mergeCell ref="T51:U51"/>
    <mergeCell ref="V51:Y51"/>
    <mergeCell ref="A53:A63"/>
    <mergeCell ref="B53:D54"/>
    <mergeCell ref="G54:L54"/>
    <mergeCell ref="N54:V54"/>
    <mergeCell ref="X54:AE54"/>
    <mergeCell ref="AG54:AK54"/>
    <mergeCell ref="G56:L56"/>
    <mergeCell ref="N56:V56"/>
    <mergeCell ref="B58:C58"/>
    <mergeCell ref="D58:AK58"/>
    <mergeCell ref="B60:M60"/>
    <mergeCell ref="N60:O60"/>
    <mergeCell ref="Q60:V60"/>
    <mergeCell ref="W60:AB60"/>
    <mergeCell ref="AD60:AI60"/>
    <mergeCell ref="F62:H62"/>
    <mergeCell ref="J62:K62"/>
    <mergeCell ref="M62:P62"/>
    <mergeCell ref="R62:S62"/>
    <mergeCell ref="T62:U62"/>
    <mergeCell ref="V62:Y62"/>
    <mergeCell ref="Z62:AA62"/>
    <mergeCell ref="AB62:AF62"/>
    <mergeCell ref="AG62:AH62"/>
    <mergeCell ref="AI62:AK62"/>
    <mergeCell ref="A64:A74"/>
    <mergeCell ref="B64:D65"/>
    <mergeCell ref="G65:L65"/>
    <mergeCell ref="N65:V65"/>
    <mergeCell ref="X65:AE65"/>
    <mergeCell ref="AG65:AK65"/>
    <mergeCell ref="G67:L67"/>
    <mergeCell ref="N67:V67"/>
    <mergeCell ref="B69:C69"/>
    <mergeCell ref="D69:AK69"/>
    <mergeCell ref="B71:M71"/>
    <mergeCell ref="N71:O71"/>
    <mergeCell ref="Q71:V71"/>
    <mergeCell ref="W71:AB71"/>
    <mergeCell ref="AD71:AI71"/>
    <mergeCell ref="F73:H73"/>
    <mergeCell ref="J73:K73"/>
    <mergeCell ref="M73:P73"/>
    <mergeCell ref="R73:S73"/>
    <mergeCell ref="T73:U73"/>
    <mergeCell ref="V73:Y73"/>
    <mergeCell ref="AG73:AH73"/>
    <mergeCell ref="AI73:AK73"/>
    <mergeCell ref="A75:A85"/>
    <mergeCell ref="B75:D76"/>
    <mergeCell ref="G76:L76"/>
    <mergeCell ref="N76:V76"/>
    <mergeCell ref="X76:AE76"/>
    <mergeCell ref="AG76:AK76"/>
    <mergeCell ref="G78:L78"/>
    <mergeCell ref="N78:V78"/>
    <mergeCell ref="B80:C80"/>
    <mergeCell ref="D80:AK80"/>
    <mergeCell ref="B82:M82"/>
    <mergeCell ref="N82:O82"/>
    <mergeCell ref="Q82:V82"/>
    <mergeCell ref="W82:AB82"/>
    <mergeCell ref="AD82:AI82"/>
    <mergeCell ref="F84:H84"/>
    <mergeCell ref="J84:K84"/>
    <mergeCell ref="M84:P84"/>
    <mergeCell ref="R84:S84"/>
    <mergeCell ref="T84:U84"/>
    <mergeCell ref="G89:L89"/>
    <mergeCell ref="N89:V89"/>
    <mergeCell ref="B91:C91"/>
    <mergeCell ref="D91:AK91"/>
    <mergeCell ref="F95:H95"/>
    <mergeCell ref="J95:K95"/>
    <mergeCell ref="M95:P95"/>
    <mergeCell ref="R95:S95"/>
    <mergeCell ref="T95:U95"/>
    <mergeCell ref="A86:A96"/>
    <mergeCell ref="B86:D87"/>
    <mergeCell ref="G87:L87"/>
    <mergeCell ref="N87:V87"/>
    <mergeCell ref="A97:A107"/>
    <mergeCell ref="B97:D98"/>
    <mergeCell ref="G98:L98"/>
    <mergeCell ref="N98:V98"/>
    <mergeCell ref="X98:AE98"/>
    <mergeCell ref="B93:M93"/>
    <mergeCell ref="N93:O93"/>
    <mergeCell ref="Q93:V93"/>
    <mergeCell ref="W93:AB93"/>
    <mergeCell ref="AD93:AI93"/>
    <mergeCell ref="B102:C102"/>
    <mergeCell ref="D102:AK102"/>
    <mergeCell ref="B104:M104"/>
    <mergeCell ref="N104:O104"/>
    <mergeCell ref="Q104:V104"/>
    <mergeCell ref="W104:AB104"/>
    <mergeCell ref="AD104:AI104"/>
    <mergeCell ref="R106:S106"/>
    <mergeCell ref="T106:U106"/>
    <mergeCell ref="V106:Y106"/>
    <mergeCell ref="A108:A118"/>
    <mergeCell ref="B108:D109"/>
    <mergeCell ref="G109:L109"/>
    <mergeCell ref="N109:V109"/>
    <mergeCell ref="X109:AE109"/>
    <mergeCell ref="AG109:AK109"/>
    <mergeCell ref="G111:L111"/>
    <mergeCell ref="N111:V111"/>
    <mergeCell ref="B113:C113"/>
    <mergeCell ref="D113:AK113"/>
    <mergeCell ref="B115:M115"/>
    <mergeCell ref="N115:O115"/>
    <mergeCell ref="Q115:V115"/>
    <mergeCell ref="W115:AB115"/>
    <mergeCell ref="AD115:AI115"/>
    <mergeCell ref="AG111:AK111"/>
    <mergeCell ref="R128:S128"/>
    <mergeCell ref="T128:U128"/>
    <mergeCell ref="AG128:AH128"/>
    <mergeCell ref="AI128:AK128"/>
    <mergeCell ref="G100:L100"/>
    <mergeCell ref="N100:V100"/>
    <mergeCell ref="AG98:AK98"/>
    <mergeCell ref="AI106:AK106"/>
    <mergeCell ref="F106:H106"/>
    <mergeCell ref="J106:K106"/>
    <mergeCell ref="M106:P106"/>
    <mergeCell ref="AG100:AK100"/>
    <mergeCell ref="A119:A129"/>
    <mergeCell ref="B119:D120"/>
    <mergeCell ref="G120:L120"/>
    <mergeCell ref="N120:V120"/>
    <mergeCell ref="G122:L122"/>
    <mergeCell ref="X12:AE12"/>
    <mergeCell ref="V128:Y128"/>
    <mergeCell ref="Z128:AA128"/>
    <mergeCell ref="AB128:AF128"/>
    <mergeCell ref="Z106:AA106"/>
    <mergeCell ref="AB106:AF106"/>
    <mergeCell ref="X100:AE100"/>
    <mergeCell ref="X111:AE111"/>
    <mergeCell ref="B124:C124"/>
    <mergeCell ref="D124:AK124"/>
    <mergeCell ref="F117:H117"/>
    <mergeCell ref="J117:K117"/>
    <mergeCell ref="M117:P117"/>
    <mergeCell ref="R117:S117"/>
    <mergeCell ref="T117:U117"/>
    <mergeCell ref="V117:Y117"/>
    <mergeCell ref="F128:H128"/>
    <mergeCell ref="J128:K128"/>
    <mergeCell ref="M128:P128"/>
    <mergeCell ref="AG12:AK12"/>
    <mergeCell ref="X23:AE23"/>
    <mergeCell ref="AG23:AK23"/>
    <mergeCell ref="Z117:AA117"/>
    <mergeCell ref="B126:M126"/>
    <mergeCell ref="N126:O126"/>
    <mergeCell ref="Q126:V126"/>
    <mergeCell ref="W126:AB126"/>
    <mergeCell ref="AD126:AI126"/>
    <mergeCell ref="AG51:AH51"/>
    <mergeCell ref="X120:AE120"/>
    <mergeCell ref="AG120:AK120"/>
    <mergeCell ref="N122:V122"/>
    <mergeCell ref="AG106:AH106"/>
    <mergeCell ref="X122:AE122"/>
    <mergeCell ref="AG122:AK122"/>
    <mergeCell ref="AG117:AH117"/>
    <mergeCell ref="AI117:AK117"/>
    <mergeCell ref="AB117:AF117"/>
    <mergeCell ref="X34:AE34"/>
    <mergeCell ref="AG34:AK34"/>
    <mergeCell ref="X45:AE45"/>
    <mergeCell ref="AG45:AK45"/>
    <mergeCell ref="X56:AE56"/>
    <mergeCell ref="AG56:AK56"/>
    <mergeCell ref="Z51:AA51"/>
    <mergeCell ref="AB51:AF51"/>
    <mergeCell ref="V95:Y95"/>
    <mergeCell ref="AI51:AK51"/>
    <mergeCell ref="X67:AE67"/>
    <mergeCell ref="AG67:AK67"/>
    <mergeCell ref="X78:AE78"/>
    <mergeCell ref="AG78:AK78"/>
    <mergeCell ref="AI84:AK84"/>
    <mergeCell ref="AG84:AH84"/>
    <mergeCell ref="X89:AE89"/>
    <mergeCell ref="AG89:AK89"/>
    <mergeCell ref="Z84:AA84"/>
    <mergeCell ref="AB84:AF84"/>
    <mergeCell ref="Z95:AA95"/>
    <mergeCell ref="AB95:AF95"/>
    <mergeCell ref="AG95:AH95"/>
    <mergeCell ref="AI95:AK95"/>
    <mergeCell ref="V84:Y84"/>
    <mergeCell ref="X87:AE87"/>
    <mergeCell ref="AG87:AK87"/>
    <mergeCell ref="Z73:AA73"/>
    <mergeCell ref="AB73:AF73"/>
  </mergeCells>
  <phoneticPr fontId="16"/>
  <pageMargins left="0.70866141732283472" right="0.31496062992125984" top="0.74803149606299213" bottom="0.74803149606299213" header="0.31496062992125984" footer="0.31496062992125984"/>
  <pageSetup paperSize="9" scale="98" orientation="portrait" r:id="rId1"/>
  <rowBreaks count="1" manualBreakCount="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04"/>
  <sheetViews>
    <sheetView view="pageBreakPreview" zoomScaleNormal="100" zoomScaleSheetLayoutView="100" workbookViewId="0">
      <selection activeCell="M13" sqref="M13"/>
    </sheetView>
  </sheetViews>
  <sheetFormatPr defaultColWidth="9" defaultRowHeight="13.2" x14ac:dyDescent="0.2"/>
  <cols>
    <col min="1" max="3" width="1" style="1" customWidth="1"/>
    <col min="4" max="4" width="2.6640625" style="1" customWidth="1"/>
    <col min="5" max="5" width="8.109375" style="1" customWidth="1"/>
    <col min="6" max="7" width="3.44140625" style="1" customWidth="1"/>
    <col min="8" max="8" width="22.77734375" style="225" hidden="1" customWidth="1"/>
    <col min="9" max="9" width="8.77734375" style="225" hidden="1" customWidth="1"/>
    <col min="10" max="11" width="2" style="15" customWidth="1"/>
    <col min="12" max="13" width="3.44140625" style="1" bestFit="1" customWidth="1"/>
    <col min="14" max="15" width="2.33203125" style="15" customWidth="1"/>
    <col min="16" max="16" width="6.33203125" style="1" customWidth="1"/>
    <col min="17" max="17" width="3.6640625" style="158" customWidth="1"/>
    <col min="18" max="20" width="2.6640625" style="1" customWidth="1"/>
    <col min="21" max="21" width="3.109375" style="1" customWidth="1"/>
    <col min="22" max="22" width="1.33203125" style="1" customWidth="1"/>
    <col min="23" max="23" width="3" style="1" customWidth="1"/>
    <col min="24" max="24" width="16.109375" style="216" hidden="1" customWidth="1"/>
    <col min="25" max="25" width="7.886718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8" x14ac:dyDescent="0.2">
      <c r="B1" s="176" t="s">
        <v>495</v>
      </c>
      <c r="C1" s="176"/>
      <c r="D1" s="177"/>
      <c r="E1" s="177"/>
      <c r="F1" s="177"/>
      <c r="G1" s="177"/>
      <c r="H1" s="218"/>
      <c r="I1" s="218"/>
      <c r="J1" s="178"/>
      <c r="K1" s="178"/>
      <c r="L1" s="177"/>
      <c r="M1" s="177"/>
      <c r="N1" s="178"/>
      <c r="O1" s="178"/>
      <c r="P1" s="177"/>
      <c r="Q1" s="179"/>
      <c r="R1" s="177"/>
      <c r="S1" s="177"/>
      <c r="T1" s="177"/>
      <c r="U1" s="177"/>
      <c r="V1" s="177"/>
      <c r="W1" s="177"/>
      <c r="X1" s="207"/>
      <c r="Y1" s="207"/>
      <c r="Z1" s="177"/>
      <c r="AA1" s="178"/>
      <c r="AB1" s="178"/>
      <c r="AC1" s="178"/>
      <c r="AD1" s="756" t="s">
        <v>135</v>
      </c>
      <c r="AE1" s="756"/>
    </row>
    <row r="2" spans="2:31" ht="12" customHeight="1" x14ac:dyDescent="0.2">
      <c r="B2" s="755" t="s">
        <v>147</v>
      </c>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row>
    <row r="3" spans="2:31" ht="12" customHeight="1" x14ac:dyDescent="0.2">
      <c r="B3" s="12"/>
      <c r="C3" s="10"/>
      <c r="D3" s="10"/>
      <c r="E3" s="10"/>
      <c r="F3" s="10"/>
      <c r="G3" s="10"/>
      <c r="H3" s="219" t="s">
        <v>328</v>
      </c>
      <c r="I3" s="219" t="s">
        <v>34</v>
      </c>
      <c r="J3" s="35"/>
      <c r="K3" s="35"/>
      <c r="L3" s="10"/>
      <c r="M3" s="10"/>
      <c r="N3" s="35"/>
      <c r="O3" s="35"/>
      <c r="P3" s="10"/>
      <c r="Q3" s="181"/>
      <c r="R3" s="10"/>
      <c r="S3" s="10"/>
      <c r="T3" s="10"/>
      <c r="U3" s="10"/>
      <c r="V3" s="10"/>
      <c r="W3" s="10"/>
      <c r="X3" s="208" t="s">
        <v>34</v>
      </c>
      <c r="Y3" s="208" t="s">
        <v>36</v>
      </c>
      <c r="Z3" s="317" t="s">
        <v>494</v>
      </c>
      <c r="AA3" s="35"/>
      <c r="AB3" s="35"/>
      <c r="AC3" s="35"/>
      <c r="AD3" s="10"/>
      <c r="AE3" s="11"/>
    </row>
    <row r="4" spans="2:31" s="19" customFormat="1" ht="14.4" x14ac:dyDescent="0.2">
      <c r="B4" s="750"/>
      <c r="C4" s="736"/>
      <c r="D4" s="151"/>
      <c r="E4" s="31" t="s">
        <v>38</v>
      </c>
      <c r="F4" s="31"/>
      <c r="G4" s="31"/>
      <c r="H4" s="220"/>
      <c r="I4" s="220"/>
      <c r="J4" s="25"/>
      <c r="K4" s="25"/>
      <c r="L4" s="21"/>
      <c r="M4" s="21"/>
      <c r="N4" s="25"/>
      <c r="O4" s="25"/>
      <c r="P4" s="23" t="s">
        <v>25</v>
      </c>
      <c r="Q4" s="753"/>
      <c r="R4" s="754"/>
      <c r="S4" s="21"/>
      <c r="T4" s="21"/>
      <c r="U4" s="21"/>
      <c r="V4" s="21"/>
      <c r="W4" s="25" t="s">
        <v>492</v>
      </c>
      <c r="X4" s="210"/>
      <c r="Y4" s="210"/>
      <c r="Z4" s="315"/>
      <c r="AA4" s="304" t="s">
        <v>493</v>
      </c>
      <c r="AB4" s="740"/>
      <c r="AC4" s="740"/>
      <c r="AD4" s="740"/>
      <c r="AE4" s="22"/>
    </row>
    <row r="5" spans="2:31" s="19" customFormat="1" ht="9.75" customHeight="1" x14ac:dyDescent="0.2">
      <c r="B5" s="191"/>
      <c r="C5" s="188"/>
      <c r="D5" s="31"/>
      <c r="E5" s="31"/>
      <c r="F5" s="31"/>
      <c r="G5" s="31"/>
      <c r="H5" s="220"/>
      <c r="I5" s="220"/>
      <c r="J5" s="25"/>
      <c r="K5" s="25"/>
      <c r="L5" s="21"/>
      <c r="M5" s="21"/>
      <c r="N5" s="25"/>
      <c r="O5" s="25"/>
      <c r="P5" s="21"/>
      <c r="Q5" s="188"/>
      <c r="R5" s="188"/>
      <c r="S5" s="21"/>
      <c r="T5" s="21"/>
      <c r="U5" s="21"/>
      <c r="V5" s="21"/>
      <c r="W5" s="21"/>
      <c r="X5" s="210"/>
      <c r="Y5" s="210"/>
      <c r="Z5" s="21"/>
      <c r="AA5" s="25"/>
      <c r="AB5" s="25"/>
      <c r="AC5" s="25"/>
      <c r="AD5" s="21"/>
      <c r="AE5" s="22"/>
    </row>
    <row r="6" spans="2:31" s="19" customFormat="1" x14ac:dyDescent="0.2">
      <c r="B6" s="20"/>
      <c r="C6" s="21"/>
      <c r="D6" s="71" t="s">
        <v>85</v>
      </c>
      <c r="G6" s="21"/>
      <c r="H6" s="217"/>
      <c r="I6" s="217"/>
      <c r="J6" s="25"/>
      <c r="K6" s="25"/>
      <c r="L6" s="21"/>
      <c r="M6" s="21"/>
      <c r="N6" s="25"/>
      <c r="O6" s="25"/>
      <c r="P6" s="21"/>
      <c r="Q6" s="188"/>
      <c r="R6" s="21"/>
      <c r="S6" s="21"/>
      <c r="T6" s="21"/>
      <c r="U6" s="21"/>
      <c r="V6" s="21"/>
      <c r="W6" s="71" t="s">
        <v>84</v>
      </c>
      <c r="X6" s="229"/>
      <c r="Y6" s="229"/>
      <c r="Z6" s="21"/>
      <c r="AA6" s="25"/>
      <c r="AB6" s="25"/>
      <c r="AC6" s="25"/>
      <c r="AD6" s="21"/>
      <c r="AE6" s="22"/>
    </row>
    <row r="7" spans="2:31" s="19" customFormat="1" x14ac:dyDescent="0.2">
      <c r="B7" s="20"/>
      <c r="C7" s="21"/>
      <c r="D7" s="149"/>
      <c r="E7" s="159" t="s">
        <v>12</v>
      </c>
      <c r="F7" s="733" t="s">
        <v>40</v>
      </c>
      <c r="G7" s="734"/>
      <c r="H7" s="232" t="s">
        <v>290</v>
      </c>
      <c r="I7" s="211">
        <f>J7*N7</f>
        <v>0</v>
      </c>
      <c r="J7" s="738"/>
      <c r="K7" s="739"/>
      <c r="L7" s="21" t="s">
        <v>43</v>
      </c>
      <c r="M7" s="21" t="s">
        <v>15</v>
      </c>
      <c r="N7" s="751"/>
      <c r="O7" s="752"/>
      <c r="P7" s="159" t="s">
        <v>5</v>
      </c>
      <c r="Q7" s="188" t="s">
        <v>16</v>
      </c>
      <c r="R7" s="737">
        <f>J7*N7*2800</f>
        <v>0</v>
      </c>
      <c r="S7" s="737"/>
      <c r="T7" s="737"/>
      <c r="U7" s="159" t="s">
        <v>1</v>
      </c>
      <c r="V7" s="159"/>
      <c r="W7" s="149"/>
      <c r="X7" s="230" t="s">
        <v>231</v>
      </c>
      <c r="Y7" s="230">
        <f>AC7</f>
        <v>0</v>
      </c>
      <c r="Z7" s="70" t="s">
        <v>17</v>
      </c>
      <c r="AA7" s="156"/>
      <c r="AB7" s="25" t="s">
        <v>18</v>
      </c>
      <c r="AC7" s="741">
        <f>AA7*37</f>
        <v>0</v>
      </c>
      <c r="AD7" s="741"/>
      <c r="AE7" s="22" t="s">
        <v>1</v>
      </c>
    </row>
    <row r="8" spans="2:31" s="19" customFormat="1" x14ac:dyDescent="0.2">
      <c r="B8" s="20"/>
      <c r="C8" s="21"/>
      <c r="D8" s="21"/>
      <c r="E8" s="159"/>
      <c r="F8" s="735" t="s">
        <v>41</v>
      </c>
      <c r="G8" s="736"/>
      <c r="H8" s="232" t="s">
        <v>290</v>
      </c>
      <c r="I8" s="211">
        <f>J8*N8</f>
        <v>0</v>
      </c>
      <c r="J8" s="738"/>
      <c r="K8" s="739"/>
      <c r="L8" s="21" t="s">
        <v>43</v>
      </c>
      <c r="M8" s="21" t="s">
        <v>15</v>
      </c>
      <c r="N8" s="751"/>
      <c r="O8" s="752"/>
      <c r="P8" s="159" t="s">
        <v>5</v>
      </c>
      <c r="Q8" s="188" t="s">
        <v>16</v>
      </c>
      <c r="R8" s="737">
        <f>J8*N8*2800</f>
        <v>0</v>
      </c>
      <c r="S8" s="737"/>
      <c r="T8" s="737"/>
      <c r="U8" s="159" t="s">
        <v>1</v>
      </c>
      <c r="V8" s="159"/>
      <c r="W8" s="21"/>
      <c r="X8" s="230" t="s">
        <v>231</v>
      </c>
      <c r="Y8" s="230">
        <f t="shared" ref="Y8:Y21" si="0">AC8</f>
        <v>0</v>
      </c>
      <c r="Z8" s="25" t="s">
        <v>83</v>
      </c>
      <c r="AA8" s="156"/>
      <c r="AB8" s="25" t="s">
        <v>18</v>
      </c>
      <c r="AC8" s="741">
        <f>AA8*37</f>
        <v>0</v>
      </c>
      <c r="AD8" s="741"/>
      <c r="AE8" s="22" t="s">
        <v>1</v>
      </c>
    </row>
    <row r="9" spans="2:31" s="19" customFormat="1" x14ac:dyDescent="0.2">
      <c r="B9" s="20"/>
      <c r="C9" s="21"/>
      <c r="D9" s="21"/>
      <c r="E9" s="159"/>
      <c r="F9" s="159"/>
      <c r="G9" s="159"/>
      <c r="H9" s="232" t="s">
        <v>290</v>
      </c>
      <c r="I9" s="211">
        <f>J9*N9</f>
        <v>0</v>
      </c>
      <c r="J9" s="738"/>
      <c r="K9" s="739"/>
      <c r="L9" s="21" t="s">
        <v>14</v>
      </c>
      <c r="M9" s="21" t="s">
        <v>15</v>
      </c>
      <c r="N9" s="751"/>
      <c r="O9" s="752"/>
      <c r="P9" s="159" t="s">
        <v>5</v>
      </c>
      <c r="Q9" s="188" t="s">
        <v>16</v>
      </c>
      <c r="R9" s="737">
        <f>J9*N9*2800</f>
        <v>0</v>
      </c>
      <c r="S9" s="737"/>
      <c r="T9" s="737"/>
      <c r="U9" s="159" t="s">
        <v>1</v>
      </c>
      <c r="V9" s="159"/>
      <c r="W9" s="21"/>
      <c r="X9" s="230" t="s">
        <v>231</v>
      </c>
      <c r="Y9" s="230">
        <f t="shared" si="0"/>
        <v>0</v>
      </c>
      <c r="Z9" s="159"/>
      <c r="AA9" s="156"/>
      <c r="AB9" s="25" t="s">
        <v>18</v>
      </c>
      <c r="AC9" s="741">
        <f>AA9*37</f>
        <v>0</v>
      </c>
      <c r="AD9" s="741"/>
      <c r="AE9" s="22" t="s">
        <v>1</v>
      </c>
    </row>
    <row r="10" spans="2:31" s="19" customFormat="1" x14ac:dyDescent="0.2">
      <c r="B10" s="20"/>
      <c r="C10" s="21"/>
      <c r="D10" s="21"/>
      <c r="E10" s="159"/>
      <c r="F10" s="159"/>
      <c r="G10" s="159"/>
      <c r="H10" s="232" t="s">
        <v>290</v>
      </c>
      <c r="I10" s="211">
        <f>J10*N10</f>
        <v>0</v>
      </c>
      <c r="J10" s="36"/>
      <c r="K10" s="36"/>
      <c r="L10" s="200"/>
      <c r="M10" s="200"/>
      <c r="N10" s="245"/>
      <c r="O10" s="245"/>
      <c r="P10" s="200"/>
      <c r="Q10" s="200"/>
      <c r="R10" s="188"/>
      <c r="S10" s="188"/>
      <c r="T10" s="188"/>
      <c r="U10" s="159"/>
      <c r="V10" s="21"/>
      <c r="W10" s="21"/>
      <c r="X10" s="230" t="s">
        <v>231</v>
      </c>
      <c r="Y10" s="230">
        <f t="shared" si="0"/>
        <v>0</v>
      </c>
      <c r="Z10" s="200"/>
      <c r="AA10" s="251"/>
      <c r="AB10" s="25" t="s">
        <v>18</v>
      </c>
      <c r="AC10" s="741">
        <f>AA10*37</f>
        <v>0</v>
      </c>
      <c r="AD10" s="741"/>
      <c r="AE10" s="22" t="s">
        <v>1</v>
      </c>
    </row>
    <row r="11" spans="2:31" s="19" customFormat="1" x14ac:dyDescent="0.2">
      <c r="B11" s="20"/>
      <c r="C11" s="21"/>
      <c r="D11" s="21"/>
      <c r="E11" s="159" t="s">
        <v>94</v>
      </c>
      <c r="F11" s="233"/>
      <c r="G11" s="234"/>
      <c r="H11" s="235"/>
      <c r="I11" s="235"/>
      <c r="J11" s="298"/>
      <c r="K11" s="298"/>
      <c r="L11" s="234"/>
      <c r="M11" s="234"/>
      <c r="N11" s="248"/>
      <c r="O11" s="248"/>
      <c r="P11" s="234"/>
      <c r="Q11" s="234"/>
      <c r="R11" s="234"/>
      <c r="S11" s="234"/>
      <c r="T11" s="234"/>
      <c r="U11" s="236"/>
      <c r="V11" s="159"/>
      <c r="W11" s="159"/>
      <c r="X11" s="230" t="s">
        <v>231</v>
      </c>
      <c r="Y11" s="230">
        <f t="shared" si="0"/>
        <v>0</v>
      </c>
      <c r="Z11" s="159"/>
      <c r="AA11" s="25"/>
      <c r="AB11" s="159"/>
      <c r="AC11" s="159"/>
      <c r="AD11" s="159"/>
      <c r="AE11" s="24"/>
    </row>
    <row r="12" spans="2:31" s="19" customFormat="1" ht="13.5" customHeight="1" x14ac:dyDescent="0.2">
      <c r="B12" s="20"/>
      <c r="C12" s="21"/>
      <c r="D12" s="21"/>
      <c r="E12" s="159" t="s">
        <v>10</v>
      </c>
      <c r="F12" s="233"/>
      <c r="G12" s="234"/>
      <c r="H12" s="235"/>
      <c r="I12" s="235"/>
      <c r="J12" s="298"/>
      <c r="K12" s="298"/>
      <c r="L12" s="234"/>
      <c r="M12" s="234"/>
      <c r="N12" s="248"/>
      <c r="O12" s="248"/>
      <c r="P12" s="234"/>
      <c r="Q12" s="234"/>
      <c r="R12" s="234"/>
      <c r="S12" s="234"/>
      <c r="T12" s="234"/>
      <c r="U12" s="236"/>
      <c r="V12" s="159"/>
      <c r="W12" s="149"/>
      <c r="X12" s="230" t="s">
        <v>231</v>
      </c>
      <c r="Y12" s="230">
        <f t="shared" si="0"/>
        <v>0</v>
      </c>
      <c r="Z12" s="26" t="s">
        <v>17</v>
      </c>
      <c r="AA12" s="742"/>
      <c r="AB12" s="743"/>
      <c r="AC12" s="746"/>
      <c r="AD12" s="747"/>
      <c r="AE12" s="762" t="s">
        <v>1</v>
      </c>
    </row>
    <row r="13" spans="2:31" s="19" customFormat="1" ht="13.5" customHeight="1" x14ac:dyDescent="0.2">
      <c r="B13" s="20"/>
      <c r="C13" s="21"/>
      <c r="D13" s="21"/>
      <c r="E13" s="159"/>
      <c r="F13" s="200"/>
      <c r="G13" s="200"/>
      <c r="H13" s="221"/>
      <c r="I13" s="221"/>
      <c r="J13" s="36"/>
      <c r="K13" s="36"/>
      <c r="L13" s="200"/>
      <c r="M13" s="200"/>
      <c r="N13" s="247"/>
      <c r="O13" s="247"/>
      <c r="P13" s="200"/>
      <c r="Q13" s="200"/>
      <c r="R13" s="200"/>
      <c r="S13" s="200"/>
      <c r="T13" s="200"/>
      <c r="U13" s="200"/>
      <c r="V13" s="159"/>
      <c r="W13" s="21"/>
      <c r="X13" s="230" t="s">
        <v>231</v>
      </c>
      <c r="Y13" s="230">
        <f t="shared" si="0"/>
        <v>0</v>
      </c>
      <c r="Z13" s="25" t="s">
        <v>82</v>
      </c>
      <c r="AA13" s="744"/>
      <c r="AB13" s="745"/>
      <c r="AC13" s="748"/>
      <c r="AD13" s="749"/>
      <c r="AE13" s="762"/>
    </row>
    <row r="14" spans="2:31" s="19" customFormat="1" ht="12.75" customHeight="1" x14ac:dyDescent="0.2">
      <c r="B14" s="20"/>
      <c r="C14" s="21"/>
      <c r="D14" s="21"/>
      <c r="E14" s="159"/>
      <c r="F14" s="200"/>
      <c r="G14" s="200"/>
      <c r="H14" s="221"/>
      <c r="I14" s="221"/>
      <c r="J14" s="36"/>
      <c r="K14" s="36"/>
      <c r="L14" s="200"/>
      <c r="M14" s="200"/>
      <c r="N14" s="247"/>
      <c r="O14" s="247"/>
      <c r="P14" s="200"/>
      <c r="Q14" s="200"/>
      <c r="R14" s="200"/>
      <c r="S14" s="200"/>
      <c r="T14" s="200"/>
      <c r="U14" s="200"/>
      <c r="V14" s="159"/>
      <c r="W14" s="21"/>
      <c r="X14" s="230" t="s">
        <v>231</v>
      </c>
      <c r="Y14" s="230">
        <f t="shared" si="0"/>
        <v>0</v>
      </c>
      <c r="Z14" s="26"/>
      <c r="AA14" s="252"/>
      <c r="AB14" s="148"/>
      <c r="AC14" s="143"/>
      <c r="AD14" s="143"/>
      <c r="AE14" s="190"/>
    </row>
    <row r="15" spans="2:31" s="19" customFormat="1" ht="6.75" customHeight="1" x14ac:dyDescent="0.2">
      <c r="B15" s="20"/>
      <c r="C15" s="21"/>
      <c r="D15" s="21"/>
      <c r="E15" s="159"/>
      <c r="F15" s="200"/>
      <c r="G15" s="200"/>
      <c r="H15" s="221"/>
      <c r="I15" s="221"/>
      <c r="J15" s="36"/>
      <c r="K15" s="36"/>
      <c r="L15" s="200"/>
      <c r="M15" s="200"/>
      <c r="N15" s="247"/>
      <c r="O15" s="247"/>
      <c r="P15" s="200"/>
      <c r="Q15" s="200"/>
      <c r="R15" s="200"/>
      <c r="S15" s="200"/>
      <c r="T15" s="200"/>
      <c r="U15" s="200"/>
      <c r="V15" s="159"/>
      <c r="W15" s="21"/>
      <c r="X15" s="230"/>
      <c r="Y15" s="230">
        <f t="shared" si="0"/>
        <v>0</v>
      </c>
      <c r="Z15" s="26"/>
      <c r="AA15" s="253"/>
      <c r="AB15" s="84"/>
      <c r="AC15" s="85"/>
      <c r="AD15" s="85"/>
      <c r="AE15" s="86"/>
    </row>
    <row r="16" spans="2:31" s="19" customFormat="1" x14ac:dyDescent="0.2">
      <c r="B16" s="20"/>
      <c r="C16" s="21"/>
      <c r="D16" s="71" t="s">
        <v>93</v>
      </c>
      <c r="G16" s="21"/>
      <c r="H16" s="217"/>
      <c r="I16" s="217"/>
      <c r="J16" s="25"/>
      <c r="K16" s="25"/>
      <c r="L16" s="21"/>
      <c r="M16" s="21"/>
      <c r="N16" s="244"/>
      <c r="O16" s="244"/>
      <c r="P16" s="21"/>
      <c r="Q16" s="188"/>
      <c r="R16" s="21"/>
      <c r="S16" s="21"/>
      <c r="T16" s="21"/>
      <c r="U16" s="21"/>
      <c r="V16" s="21"/>
      <c r="W16" s="71" t="s">
        <v>84</v>
      </c>
      <c r="X16" s="230"/>
      <c r="Y16" s="230">
        <f t="shared" si="0"/>
        <v>0</v>
      </c>
      <c r="Z16" s="21"/>
      <c r="AA16" s="253"/>
      <c r="AB16" s="84"/>
      <c r="AC16" s="85"/>
      <c r="AD16" s="85"/>
      <c r="AE16" s="86"/>
    </row>
    <row r="17" spans="2:31" s="19" customFormat="1" x14ac:dyDescent="0.2">
      <c r="B17" s="20"/>
      <c r="C17" s="21"/>
      <c r="D17" s="149"/>
      <c r="E17" s="25" t="s">
        <v>92</v>
      </c>
      <c r="F17" s="733"/>
      <c r="G17" s="734"/>
      <c r="H17" s="211" t="s">
        <v>291</v>
      </c>
      <c r="I17" s="211">
        <f>J17*N17</f>
        <v>0</v>
      </c>
      <c r="J17" s="738"/>
      <c r="K17" s="739"/>
      <c r="L17" s="21" t="s">
        <v>43</v>
      </c>
      <c r="M17" s="21" t="s">
        <v>15</v>
      </c>
      <c r="N17" s="751"/>
      <c r="O17" s="752"/>
      <c r="P17" s="159" t="s">
        <v>5</v>
      </c>
      <c r="Q17" s="188" t="s">
        <v>16</v>
      </c>
      <c r="R17" s="737">
        <f>J17*N17*1000</f>
        <v>0</v>
      </c>
      <c r="S17" s="737"/>
      <c r="T17" s="737"/>
      <c r="U17" s="159" t="s">
        <v>1</v>
      </c>
      <c r="V17" s="159"/>
      <c r="W17" s="149"/>
      <c r="X17" s="230" t="s">
        <v>232</v>
      </c>
      <c r="Y17" s="230">
        <f t="shared" si="0"/>
        <v>0</v>
      </c>
      <c r="Z17" s="70" t="s">
        <v>17</v>
      </c>
      <c r="AA17" s="156"/>
      <c r="AB17" s="25" t="s">
        <v>18</v>
      </c>
      <c r="AC17" s="741">
        <f>AA17*37</f>
        <v>0</v>
      </c>
      <c r="AD17" s="741"/>
      <c r="AE17" s="22" t="s">
        <v>1</v>
      </c>
    </row>
    <row r="18" spans="2:31" s="19" customFormat="1" x14ac:dyDescent="0.2">
      <c r="B18" s="20"/>
      <c r="C18" s="21"/>
      <c r="D18" s="21"/>
      <c r="E18" s="159"/>
      <c r="F18" s="759"/>
      <c r="G18" s="759"/>
      <c r="H18" s="211" t="s">
        <v>291</v>
      </c>
      <c r="I18" s="211">
        <f>J18*N18</f>
        <v>0</v>
      </c>
      <c r="J18" s="757"/>
      <c r="K18" s="757"/>
      <c r="L18" s="21"/>
      <c r="M18" s="21"/>
      <c r="N18" s="758"/>
      <c r="O18" s="758"/>
      <c r="P18" s="159"/>
      <c r="Q18" s="188"/>
      <c r="R18" s="759"/>
      <c r="S18" s="759"/>
      <c r="T18" s="759"/>
      <c r="U18" s="159"/>
      <c r="V18" s="159"/>
      <c r="W18" s="21"/>
      <c r="X18" s="230" t="s">
        <v>232</v>
      </c>
      <c r="Y18" s="230">
        <f t="shared" si="0"/>
        <v>0</v>
      </c>
      <c r="Z18" s="25" t="s">
        <v>83</v>
      </c>
      <c r="AA18" s="253"/>
      <c r="AB18" s="84"/>
      <c r="AC18" s="85"/>
      <c r="AD18" s="85"/>
      <c r="AE18" s="86"/>
    </row>
    <row r="19" spans="2:31" s="19" customFormat="1" x14ac:dyDescent="0.2">
      <c r="B19" s="20"/>
      <c r="C19" s="21"/>
      <c r="D19" s="21"/>
      <c r="E19" s="159" t="s">
        <v>94</v>
      </c>
      <c r="F19" s="233"/>
      <c r="G19" s="234"/>
      <c r="H19" s="235"/>
      <c r="I19" s="235"/>
      <c r="J19" s="298"/>
      <c r="K19" s="298"/>
      <c r="L19" s="234"/>
      <c r="M19" s="234"/>
      <c r="N19" s="234"/>
      <c r="O19" s="234"/>
      <c r="P19" s="234"/>
      <c r="Q19" s="234"/>
      <c r="R19" s="234"/>
      <c r="S19" s="234"/>
      <c r="T19" s="234"/>
      <c r="U19" s="236"/>
      <c r="V19" s="159"/>
      <c r="W19" s="159"/>
      <c r="X19" s="230" t="s">
        <v>232</v>
      </c>
      <c r="Y19" s="230">
        <f t="shared" si="0"/>
        <v>0</v>
      </c>
      <c r="Z19" s="159"/>
      <c r="AA19" s="253"/>
      <c r="AB19" s="84"/>
      <c r="AC19" s="85"/>
      <c r="AD19" s="85"/>
      <c r="AE19" s="86"/>
    </row>
    <row r="20" spans="2:31" s="19" customFormat="1" ht="15" customHeight="1" x14ac:dyDescent="0.2">
      <c r="B20" s="20"/>
      <c r="C20" s="21"/>
      <c r="D20" s="21"/>
      <c r="E20" s="159" t="s">
        <v>10</v>
      </c>
      <c r="F20" s="233"/>
      <c r="G20" s="234"/>
      <c r="H20" s="235"/>
      <c r="I20" s="235"/>
      <c r="J20" s="298"/>
      <c r="K20" s="298"/>
      <c r="L20" s="234"/>
      <c r="M20" s="234"/>
      <c r="N20" s="234"/>
      <c r="O20" s="234"/>
      <c r="P20" s="234"/>
      <c r="Q20" s="234"/>
      <c r="R20" s="234"/>
      <c r="S20" s="234"/>
      <c r="T20" s="234"/>
      <c r="U20" s="236"/>
      <c r="V20" s="159"/>
      <c r="W20" s="149"/>
      <c r="X20" s="230" t="s">
        <v>232</v>
      </c>
      <c r="Y20" s="230">
        <f t="shared" si="0"/>
        <v>0</v>
      </c>
      <c r="Z20" s="26" t="s">
        <v>17</v>
      </c>
      <c r="AA20" s="742"/>
      <c r="AB20" s="743"/>
      <c r="AC20" s="746"/>
      <c r="AD20" s="747"/>
      <c r="AE20" s="762" t="s">
        <v>1</v>
      </c>
    </row>
    <row r="21" spans="2:31" s="19" customFormat="1" ht="15" customHeight="1" x14ac:dyDescent="0.2">
      <c r="B21" s="20"/>
      <c r="C21" s="21"/>
      <c r="D21" s="21"/>
      <c r="E21" s="159"/>
      <c r="F21" s="200"/>
      <c r="G21" s="200"/>
      <c r="H21" s="221"/>
      <c r="I21" s="221"/>
      <c r="J21" s="36"/>
      <c r="K21" s="36"/>
      <c r="L21" s="200"/>
      <c r="M21" s="200"/>
      <c r="N21" s="200"/>
      <c r="O21" s="200"/>
      <c r="P21" s="200"/>
      <c r="Q21" s="200"/>
      <c r="R21" s="200"/>
      <c r="S21" s="200"/>
      <c r="T21" s="200"/>
      <c r="U21" s="200"/>
      <c r="V21" s="159"/>
      <c r="W21" s="21"/>
      <c r="X21" s="230" t="s">
        <v>232</v>
      </c>
      <c r="Y21" s="230">
        <f t="shared" si="0"/>
        <v>0</v>
      </c>
      <c r="Z21" s="25" t="s">
        <v>82</v>
      </c>
      <c r="AA21" s="744"/>
      <c r="AB21" s="745"/>
      <c r="AC21" s="748"/>
      <c r="AD21" s="749"/>
      <c r="AE21" s="762"/>
    </row>
    <row r="22" spans="2:31" s="19" customFormat="1" x14ac:dyDescent="0.2">
      <c r="B22" s="20"/>
      <c r="C22" s="21"/>
      <c r="D22" s="21"/>
      <c r="E22" s="159"/>
      <c r="F22" s="200"/>
      <c r="G22" s="200"/>
      <c r="H22" s="221"/>
      <c r="I22" s="221"/>
      <c r="J22" s="36"/>
      <c r="K22" s="36"/>
      <c r="L22" s="200"/>
      <c r="M22" s="200"/>
      <c r="N22" s="200"/>
      <c r="O22" s="200"/>
      <c r="P22" s="200"/>
      <c r="Q22" s="200"/>
      <c r="R22" s="200"/>
      <c r="S22" s="200"/>
      <c r="T22" s="200"/>
      <c r="U22" s="200"/>
      <c r="V22" s="159"/>
      <c r="W22" s="21"/>
      <c r="X22" s="230" t="s">
        <v>232</v>
      </c>
      <c r="Y22" s="210"/>
      <c r="AA22" s="253"/>
      <c r="AB22" s="84"/>
      <c r="AC22" s="85"/>
      <c r="AD22" s="85"/>
      <c r="AE22" s="86"/>
    </row>
    <row r="23" spans="2:31" s="19" customFormat="1" ht="13.5" customHeight="1" x14ac:dyDescent="0.2">
      <c r="B23" s="20"/>
      <c r="C23" s="21"/>
      <c r="D23" s="149"/>
      <c r="E23" s="21" t="s">
        <v>13</v>
      </c>
      <c r="F23" s="21" t="s">
        <v>216</v>
      </c>
      <c r="G23" s="21"/>
      <c r="H23" s="217" t="s">
        <v>220</v>
      </c>
      <c r="I23" s="217">
        <f>J23</f>
        <v>0</v>
      </c>
      <c r="J23" s="738"/>
      <c r="K23" s="739"/>
      <c r="L23" s="25" t="s">
        <v>126</v>
      </c>
      <c r="M23" s="21" t="s">
        <v>15</v>
      </c>
      <c r="N23" s="741">
        <v>60</v>
      </c>
      <c r="O23" s="741"/>
      <c r="P23" s="25" t="s">
        <v>127</v>
      </c>
      <c r="Q23" s="188" t="s">
        <v>16</v>
      </c>
      <c r="R23" s="737">
        <f>J23*N23</f>
        <v>0</v>
      </c>
      <c r="S23" s="737"/>
      <c r="T23" s="737"/>
      <c r="U23" s="159" t="s">
        <v>1</v>
      </c>
      <c r="V23" s="21"/>
      <c r="X23" s="228"/>
      <c r="Y23" s="228"/>
      <c r="AA23" s="38"/>
      <c r="AE23" s="22"/>
    </row>
    <row r="24" spans="2:31" s="19" customFormat="1" ht="12.75" customHeight="1" x14ac:dyDescent="0.2">
      <c r="B24" s="20"/>
      <c r="C24" s="21"/>
      <c r="D24" s="21"/>
      <c r="E24" s="21"/>
      <c r="F24" s="21" t="s">
        <v>217</v>
      </c>
      <c r="G24" s="21"/>
      <c r="H24" s="217" t="s">
        <v>222</v>
      </c>
      <c r="I24" s="217">
        <f>J24</f>
        <v>0</v>
      </c>
      <c r="J24" s="738"/>
      <c r="K24" s="739"/>
      <c r="L24" s="25" t="s">
        <v>126</v>
      </c>
      <c r="M24" s="21" t="s">
        <v>15</v>
      </c>
      <c r="N24" s="741">
        <v>60</v>
      </c>
      <c r="O24" s="741"/>
      <c r="P24" s="25" t="s">
        <v>127</v>
      </c>
      <c r="Q24" s="188" t="s">
        <v>16</v>
      </c>
      <c r="R24" s="737">
        <f>J24*N24</f>
        <v>0</v>
      </c>
      <c r="S24" s="737"/>
      <c r="T24" s="737"/>
      <c r="U24" s="159" t="s">
        <v>1</v>
      </c>
      <c r="V24" s="21"/>
      <c r="X24" s="228"/>
      <c r="Y24" s="228"/>
      <c r="AA24" s="38"/>
      <c r="AE24" s="22"/>
    </row>
    <row r="25" spans="2:31" s="19" customFormat="1" ht="12.75" customHeight="1" x14ac:dyDescent="0.2">
      <c r="B25" s="20"/>
      <c r="C25" s="21"/>
      <c r="D25" s="21"/>
      <c r="E25" s="21"/>
      <c r="F25" s="21" t="s">
        <v>218</v>
      </c>
      <c r="G25" s="21"/>
      <c r="H25" s="217" t="s">
        <v>224</v>
      </c>
      <c r="I25" s="217">
        <f>J25</f>
        <v>0</v>
      </c>
      <c r="J25" s="738"/>
      <c r="K25" s="739"/>
      <c r="L25" s="25" t="s">
        <v>126</v>
      </c>
      <c r="M25" s="21" t="s">
        <v>15</v>
      </c>
      <c r="N25" s="741">
        <v>60</v>
      </c>
      <c r="O25" s="741"/>
      <c r="P25" s="25" t="s">
        <v>127</v>
      </c>
      <c r="Q25" s="188" t="s">
        <v>16</v>
      </c>
      <c r="R25" s="737">
        <f>J25*N25</f>
        <v>0</v>
      </c>
      <c r="S25" s="737"/>
      <c r="T25" s="737"/>
      <c r="U25" s="159" t="s">
        <v>1</v>
      </c>
      <c r="V25" s="21"/>
      <c r="X25" s="228"/>
      <c r="Y25" s="228"/>
      <c r="AA25" s="38"/>
      <c r="AE25" s="22"/>
    </row>
    <row r="26" spans="2:31" s="19" customFormat="1" x14ac:dyDescent="0.2">
      <c r="B26" s="20"/>
      <c r="C26" s="21"/>
      <c r="D26" s="21"/>
      <c r="E26" s="21"/>
      <c r="F26" s="21"/>
      <c r="G26" s="21"/>
      <c r="H26" s="217"/>
      <c r="I26" s="217">
        <f>J26</f>
        <v>0</v>
      </c>
      <c r="J26" s="25"/>
      <c r="K26" s="25"/>
      <c r="L26" s="21"/>
      <c r="M26" s="21"/>
      <c r="N26" s="25"/>
      <c r="O26" s="25"/>
      <c r="P26" s="21"/>
      <c r="Q26" s="188"/>
      <c r="R26" s="184"/>
      <c r="S26" s="184"/>
      <c r="T26" s="184"/>
      <c r="U26" s="21"/>
      <c r="V26" s="21"/>
      <c r="W26" s="21"/>
      <c r="X26" s="210"/>
      <c r="Y26" s="210"/>
      <c r="Z26" s="21"/>
      <c r="AA26" s="25"/>
      <c r="AB26" s="25"/>
      <c r="AC26" s="25"/>
      <c r="AD26" s="21"/>
      <c r="AE26" s="22"/>
    </row>
    <row r="27" spans="2:31" s="19" customFormat="1" ht="33.6" x14ac:dyDescent="0.2">
      <c r="B27" s="20"/>
      <c r="C27" s="21"/>
      <c r="D27" s="149"/>
      <c r="E27" s="26" t="s">
        <v>42</v>
      </c>
      <c r="F27" s="26"/>
      <c r="G27" s="26"/>
      <c r="H27" s="217" t="s">
        <v>334</v>
      </c>
      <c r="I27" s="217">
        <f>J27</f>
        <v>0</v>
      </c>
      <c r="J27" s="738"/>
      <c r="K27" s="739"/>
      <c r="L27" s="21" t="s">
        <v>19</v>
      </c>
      <c r="M27" s="21" t="s">
        <v>15</v>
      </c>
      <c r="N27" s="733">
        <v>500</v>
      </c>
      <c r="O27" s="733"/>
      <c r="P27" s="25" t="s">
        <v>101</v>
      </c>
      <c r="Q27" s="188" t="s">
        <v>16</v>
      </c>
      <c r="R27" s="737">
        <f>J27*N27</f>
        <v>0</v>
      </c>
      <c r="S27" s="737"/>
      <c r="T27" s="737"/>
      <c r="U27" s="159" t="s">
        <v>1</v>
      </c>
      <c r="V27" s="21"/>
      <c r="W27" s="21"/>
      <c r="X27" s="210" t="s">
        <v>234</v>
      </c>
      <c r="Y27" s="210">
        <f>AB27</f>
        <v>0</v>
      </c>
      <c r="Z27" s="760" t="s">
        <v>23</v>
      </c>
      <c r="AA27" s="760"/>
      <c r="AB27" s="761">
        <f>SUM(R7:T9)+SUM(AC7:AD24)+SUM(R23:T25)+R27+SUM(R17:T18)</f>
        <v>0</v>
      </c>
      <c r="AC27" s="761"/>
      <c r="AD27" s="761"/>
      <c r="AE27" s="32" t="s">
        <v>1</v>
      </c>
    </row>
    <row r="28" spans="2:31" s="19" customFormat="1" ht="6" customHeight="1" x14ac:dyDescent="0.2">
      <c r="B28" s="27"/>
      <c r="C28" s="28"/>
      <c r="D28" s="28"/>
      <c r="E28" s="28"/>
      <c r="F28" s="28"/>
      <c r="G28" s="28"/>
      <c r="H28" s="223"/>
      <c r="I28" s="223"/>
      <c r="J28" s="37"/>
      <c r="K28" s="37"/>
      <c r="L28" s="28"/>
      <c r="M28" s="28"/>
      <c r="N28" s="37"/>
      <c r="O28" s="37"/>
      <c r="P28" s="28"/>
      <c r="Q28" s="192"/>
      <c r="R28" s="28"/>
      <c r="S28" s="28"/>
      <c r="T28" s="28"/>
      <c r="U28" s="28"/>
      <c r="V28" s="28"/>
      <c r="W28" s="28"/>
      <c r="X28" s="214"/>
      <c r="Y28" s="214"/>
      <c r="Z28" s="28"/>
      <c r="AA28" s="37"/>
      <c r="AB28" s="37"/>
      <c r="AC28" s="37"/>
      <c r="AD28" s="28"/>
      <c r="AE28" s="30"/>
    </row>
    <row r="29" spans="2:31" s="19" customFormat="1" ht="12.75" customHeight="1" x14ac:dyDescent="0.2">
      <c r="B29" s="16"/>
      <c r="C29" s="16"/>
      <c r="D29" s="16"/>
      <c r="E29" s="16"/>
      <c r="F29" s="16"/>
      <c r="G29" s="16"/>
      <c r="H29" s="224"/>
      <c r="I29" s="224"/>
      <c r="J29" s="39"/>
      <c r="K29" s="39"/>
      <c r="L29" s="16"/>
      <c r="M29" s="16"/>
      <c r="N29" s="39"/>
      <c r="O29" s="39"/>
      <c r="P29" s="16"/>
      <c r="Q29" s="17"/>
      <c r="R29" s="16"/>
      <c r="S29" s="16"/>
      <c r="T29" s="16"/>
      <c r="U29" s="16"/>
      <c r="V29" s="16"/>
      <c r="W29" s="16"/>
      <c r="X29" s="215"/>
      <c r="Y29" s="215"/>
      <c r="Z29" s="16"/>
      <c r="AA29" s="39"/>
      <c r="AB29" s="39"/>
      <c r="AC29" s="39"/>
      <c r="AD29" s="16"/>
      <c r="AE29" s="16"/>
    </row>
    <row r="30" spans="2:31" s="19" customFormat="1" ht="12.75" customHeight="1" x14ac:dyDescent="0.2">
      <c r="B30" s="21"/>
      <c r="C30" s="21"/>
      <c r="D30" s="21"/>
      <c r="E30" s="21"/>
      <c r="F30" s="21"/>
      <c r="G30" s="21"/>
      <c r="H30" s="217"/>
      <c r="I30" s="217"/>
      <c r="J30" s="25"/>
      <c r="K30" s="25"/>
      <c r="L30" s="21"/>
      <c r="M30" s="21"/>
      <c r="N30" s="25"/>
      <c r="O30" s="25"/>
      <c r="P30" s="21"/>
      <c r="Q30" s="188"/>
      <c r="R30" s="21"/>
      <c r="S30" s="21"/>
      <c r="T30" s="21"/>
      <c r="U30" s="21"/>
      <c r="V30" s="21"/>
      <c r="W30" s="21"/>
      <c r="X30" s="210"/>
      <c r="Y30" s="210"/>
      <c r="Z30" s="21"/>
      <c r="AA30" s="25"/>
      <c r="AB30" s="25"/>
      <c r="AC30" s="25"/>
      <c r="AD30" s="21"/>
      <c r="AE30" s="21"/>
    </row>
    <row r="31" spans="2:31" ht="12" customHeight="1" x14ac:dyDescent="0.2">
      <c r="B31" s="12"/>
      <c r="C31" s="10"/>
      <c r="D31" s="10"/>
      <c r="E31" s="10"/>
      <c r="F31" s="10"/>
      <c r="G31" s="10"/>
      <c r="H31" s="219"/>
      <c r="I31" s="219"/>
      <c r="J31" s="35"/>
      <c r="K31" s="35"/>
      <c r="L31" s="10"/>
      <c r="M31" s="10"/>
      <c r="N31" s="35"/>
      <c r="O31" s="35"/>
      <c r="P31" s="10"/>
      <c r="Q31" s="181"/>
      <c r="R31" s="10"/>
      <c r="S31" s="10"/>
      <c r="T31" s="10"/>
      <c r="U31" s="10"/>
      <c r="V31" s="10"/>
      <c r="W31" s="10"/>
      <c r="X31" s="208" t="s">
        <v>34</v>
      </c>
      <c r="Y31" s="208" t="s">
        <v>36</v>
      </c>
      <c r="Z31" s="317" t="s">
        <v>494</v>
      </c>
      <c r="AA31" s="35"/>
      <c r="AB31" s="35"/>
      <c r="AC31" s="35"/>
      <c r="AD31" s="10"/>
      <c r="AE31" s="11"/>
    </row>
    <row r="32" spans="2:31" s="19" customFormat="1" ht="14.4" x14ac:dyDescent="0.2">
      <c r="B32" s="750"/>
      <c r="C32" s="736"/>
      <c r="D32" s="151"/>
      <c r="E32" s="31" t="s">
        <v>39</v>
      </c>
      <c r="F32" s="31"/>
      <c r="G32" s="31"/>
      <c r="H32" s="220"/>
      <c r="I32" s="220"/>
      <c r="J32" s="25"/>
      <c r="K32" s="25"/>
      <c r="L32" s="21"/>
      <c r="M32" s="21"/>
      <c r="N32" s="25"/>
      <c r="O32" s="25"/>
      <c r="P32" s="23" t="s">
        <v>25</v>
      </c>
      <c r="Q32" s="753"/>
      <c r="R32" s="754"/>
      <c r="S32" s="21"/>
      <c r="T32" s="21"/>
      <c r="U32" s="21"/>
      <c r="V32" s="21"/>
      <c r="W32" s="25" t="s">
        <v>492</v>
      </c>
      <c r="X32" s="210"/>
      <c r="Y32" s="210"/>
      <c r="Z32" s="315"/>
      <c r="AA32" s="312" t="s">
        <v>493</v>
      </c>
      <c r="AB32" s="740"/>
      <c r="AC32" s="740"/>
      <c r="AD32" s="740"/>
      <c r="AE32" s="22"/>
    </row>
    <row r="33" spans="2:31" s="19" customFormat="1" ht="9.75" customHeight="1" x14ac:dyDescent="0.2">
      <c r="B33" s="191"/>
      <c r="C33" s="188"/>
      <c r="D33" s="31"/>
      <c r="E33" s="31"/>
      <c r="F33" s="31"/>
      <c r="G33" s="31"/>
      <c r="H33" s="220"/>
      <c r="I33" s="220"/>
      <c r="J33" s="25"/>
      <c r="K33" s="25"/>
      <c r="L33" s="21"/>
      <c r="M33" s="21"/>
      <c r="N33" s="25"/>
      <c r="O33" s="25"/>
      <c r="P33" s="21"/>
      <c r="Q33" s="188"/>
      <c r="R33" s="188"/>
      <c r="S33" s="21"/>
      <c r="T33" s="21"/>
      <c r="U33" s="21"/>
      <c r="V33" s="21"/>
      <c r="W33" s="21"/>
      <c r="X33" s="210"/>
      <c r="Y33" s="210"/>
      <c r="Z33" s="21"/>
      <c r="AA33" s="25"/>
      <c r="AB33" s="25"/>
      <c r="AC33" s="25"/>
      <c r="AD33" s="21"/>
      <c r="AE33" s="22"/>
    </row>
    <row r="34" spans="2:31" s="19" customFormat="1" x14ac:dyDescent="0.2">
      <c r="B34" s="20"/>
      <c r="C34" s="21"/>
      <c r="D34" s="71" t="s">
        <v>85</v>
      </c>
      <c r="G34" s="21"/>
      <c r="H34" s="217"/>
      <c r="I34" s="217"/>
      <c r="J34" s="25"/>
      <c r="K34" s="25"/>
      <c r="L34" s="21"/>
      <c r="M34" s="21"/>
      <c r="N34" s="25"/>
      <c r="O34" s="25"/>
      <c r="P34" s="21"/>
      <c r="Q34" s="188"/>
      <c r="R34" s="21"/>
      <c r="S34" s="21"/>
      <c r="T34" s="21"/>
      <c r="U34" s="21"/>
      <c r="V34" s="21"/>
      <c r="W34" s="71" t="s">
        <v>84</v>
      </c>
      <c r="X34" s="229"/>
      <c r="Y34" s="229"/>
      <c r="Z34" s="21"/>
      <c r="AA34" s="25"/>
      <c r="AB34" s="25"/>
      <c r="AC34" s="25"/>
      <c r="AD34" s="21"/>
      <c r="AE34" s="22"/>
    </row>
    <row r="35" spans="2:31" s="19" customFormat="1" x14ac:dyDescent="0.2">
      <c r="B35" s="20"/>
      <c r="C35" s="21"/>
      <c r="D35" s="149"/>
      <c r="E35" s="159" t="s">
        <v>12</v>
      </c>
      <c r="F35" s="733" t="s">
        <v>40</v>
      </c>
      <c r="G35" s="734"/>
      <c r="H35" s="211" t="s">
        <v>292</v>
      </c>
      <c r="I35" s="211">
        <f>J35*N35</f>
        <v>0</v>
      </c>
      <c r="J35" s="738"/>
      <c r="K35" s="739"/>
      <c r="L35" s="21" t="s">
        <v>43</v>
      </c>
      <c r="M35" s="21" t="s">
        <v>15</v>
      </c>
      <c r="N35" s="751"/>
      <c r="O35" s="752"/>
      <c r="P35" s="159" t="s">
        <v>5</v>
      </c>
      <c r="Q35" s="188" t="s">
        <v>16</v>
      </c>
      <c r="R35" s="737">
        <f>J35*N35*2800</f>
        <v>0</v>
      </c>
      <c r="S35" s="737"/>
      <c r="T35" s="737"/>
      <c r="U35" s="159" t="s">
        <v>1</v>
      </c>
      <c r="V35" s="159"/>
      <c r="W35" s="149"/>
      <c r="X35" s="230" t="s">
        <v>233</v>
      </c>
      <c r="Y35" s="230"/>
      <c r="Z35" s="70" t="s">
        <v>17</v>
      </c>
      <c r="AA35" s="156"/>
      <c r="AB35" s="25" t="s">
        <v>18</v>
      </c>
      <c r="AC35" s="741">
        <f>AA35*37</f>
        <v>0</v>
      </c>
      <c r="AD35" s="741"/>
      <c r="AE35" s="22" t="s">
        <v>1</v>
      </c>
    </row>
    <row r="36" spans="2:31" s="19" customFormat="1" x14ac:dyDescent="0.2">
      <c r="B36" s="20"/>
      <c r="C36" s="21"/>
      <c r="D36" s="21"/>
      <c r="E36" s="159"/>
      <c r="F36" s="735" t="s">
        <v>41</v>
      </c>
      <c r="G36" s="736"/>
      <c r="H36" s="211" t="s">
        <v>292</v>
      </c>
      <c r="I36" s="211">
        <f>J36*N36</f>
        <v>0</v>
      </c>
      <c r="J36" s="738"/>
      <c r="K36" s="739"/>
      <c r="L36" s="21" t="s">
        <v>43</v>
      </c>
      <c r="M36" s="21" t="s">
        <v>15</v>
      </c>
      <c r="N36" s="751"/>
      <c r="O36" s="752"/>
      <c r="P36" s="159" t="s">
        <v>5</v>
      </c>
      <c r="Q36" s="188" t="s">
        <v>16</v>
      </c>
      <c r="R36" s="737">
        <f>J36*N36*2800</f>
        <v>0</v>
      </c>
      <c r="S36" s="737"/>
      <c r="T36" s="737"/>
      <c r="U36" s="159" t="s">
        <v>1</v>
      </c>
      <c r="V36" s="159"/>
      <c r="W36" s="21"/>
      <c r="X36" s="230" t="s">
        <v>233</v>
      </c>
      <c r="Y36" s="210"/>
      <c r="Z36" s="25" t="s">
        <v>83</v>
      </c>
      <c r="AA36" s="156"/>
      <c r="AB36" s="25" t="s">
        <v>18</v>
      </c>
      <c r="AC36" s="741">
        <f>AA36*37</f>
        <v>0</v>
      </c>
      <c r="AD36" s="741"/>
      <c r="AE36" s="22" t="s">
        <v>1</v>
      </c>
    </row>
    <row r="37" spans="2:31" s="19" customFormat="1" x14ac:dyDescent="0.2">
      <c r="B37" s="20"/>
      <c r="C37" s="21"/>
      <c r="D37" s="21"/>
      <c r="E37" s="159"/>
      <c r="F37" s="159"/>
      <c r="G37" s="159"/>
      <c r="H37" s="211" t="s">
        <v>292</v>
      </c>
      <c r="I37" s="211">
        <f>J37*N37</f>
        <v>0</v>
      </c>
      <c r="J37" s="738"/>
      <c r="K37" s="739"/>
      <c r="L37" s="21" t="s">
        <v>14</v>
      </c>
      <c r="M37" s="21" t="s">
        <v>15</v>
      </c>
      <c r="N37" s="751"/>
      <c r="O37" s="752"/>
      <c r="P37" s="159" t="s">
        <v>5</v>
      </c>
      <c r="Q37" s="188" t="s">
        <v>16</v>
      </c>
      <c r="R37" s="737">
        <f>J37*N37*2800</f>
        <v>0</v>
      </c>
      <c r="S37" s="737"/>
      <c r="T37" s="737"/>
      <c r="U37" s="159" t="s">
        <v>1</v>
      </c>
      <c r="V37" s="159"/>
      <c r="W37" s="21"/>
      <c r="X37" s="230" t="s">
        <v>233</v>
      </c>
      <c r="Y37" s="210"/>
      <c r="Z37" s="159"/>
      <c r="AA37" s="156"/>
      <c r="AB37" s="25" t="s">
        <v>18</v>
      </c>
      <c r="AC37" s="741">
        <f>AA37*37</f>
        <v>0</v>
      </c>
      <c r="AD37" s="741"/>
      <c r="AE37" s="22" t="s">
        <v>1</v>
      </c>
    </row>
    <row r="38" spans="2:31" s="19" customFormat="1" x14ac:dyDescent="0.2">
      <c r="B38" s="20"/>
      <c r="C38" s="21"/>
      <c r="D38" s="21"/>
      <c r="E38" s="159"/>
      <c r="F38" s="159"/>
      <c r="G38" s="159"/>
      <c r="H38" s="211" t="s">
        <v>292</v>
      </c>
      <c r="I38" s="211">
        <f>J38*N38</f>
        <v>0</v>
      </c>
      <c r="J38" s="36"/>
      <c r="K38" s="36"/>
      <c r="L38" s="200"/>
      <c r="M38" s="200"/>
      <c r="N38" s="245"/>
      <c r="O38" s="245"/>
      <c r="P38" s="200"/>
      <c r="Q38" s="200"/>
      <c r="R38" s="188"/>
      <c r="S38" s="188"/>
      <c r="T38" s="188"/>
      <c r="U38" s="159"/>
      <c r="V38" s="21"/>
      <c r="W38" s="21"/>
      <c r="X38" s="230" t="s">
        <v>233</v>
      </c>
      <c r="Y38" s="210"/>
      <c r="Z38" s="200"/>
      <c r="AA38" s="251"/>
      <c r="AB38" s="25" t="s">
        <v>18</v>
      </c>
      <c r="AC38" s="741">
        <f>AA38*37</f>
        <v>0</v>
      </c>
      <c r="AD38" s="741"/>
      <c r="AE38" s="22" t="s">
        <v>1</v>
      </c>
    </row>
    <row r="39" spans="2:31" s="19" customFormat="1" x14ac:dyDescent="0.2">
      <c r="B39" s="20"/>
      <c r="C39" s="21"/>
      <c r="D39" s="21"/>
      <c r="E39" s="159" t="s">
        <v>94</v>
      </c>
      <c r="F39" s="233"/>
      <c r="G39" s="234"/>
      <c r="H39" s="235"/>
      <c r="I39" s="235"/>
      <c r="J39" s="298"/>
      <c r="K39" s="298"/>
      <c r="L39" s="234"/>
      <c r="M39" s="234"/>
      <c r="N39" s="248"/>
      <c r="O39" s="248"/>
      <c r="P39" s="234"/>
      <c r="Q39" s="234"/>
      <c r="R39" s="234"/>
      <c r="S39" s="234"/>
      <c r="T39" s="234"/>
      <c r="U39" s="236"/>
      <c r="V39" s="159"/>
      <c r="W39" s="159"/>
      <c r="X39" s="230" t="s">
        <v>233</v>
      </c>
      <c r="Y39" s="206"/>
      <c r="Z39" s="159"/>
      <c r="AA39" s="25"/>
      <c r="AB39" s="159"/>
      <c r="AC39" s="159"/>
      <c r="AD39" s="159"/>
      <c r="AE39" s="24"/>
    </row>
    <row r="40" spans="2:31" s="19" customFormat="1" ht="13.5" customHeight="1" x14ac:dyDescent="0.2">
      <c r="B40" s="20"/>
      <c r="C40" s="21"/>
      <c r="D40" s="21"/>
      <c r="E40" s="159" t="s">
        <v>10</v>
      </c>
      <c r="F40" s="233"/>
      <c r="G40" s="234"/>
      <c r="H40" s="235"/>
      <c r="I40" s="235"/>
      <c r="J40" s="298"/>
      <c r="K40" s="298"/>
      <c r="L40" s="234"/>
      <c r="M40" s="234"/>
      <c r="N40" s="248"/>
      <c r="O40" s="248"/>
      <c r="P40" s="234"/>
      <c r="Q40" s="234"/>
      <c r="R40" s="234"/>
      <c r="S40" s="234"/>
      <c r="T40" s="234"/>
      <c r="U40" s="236"/>
      <c r="V40" s="159"/>
      <c r="W40" s="149"/>
      <c r="X40" s="230" t="s">
        <v>233</v>
      </c>
      <c r="Y40" s="210"/>
      <c r="Z40" s="26" t="s">
        <v>17</v>
      </c>
      <c r="AA40" s="742"/>
      <c r="AB40" s="743"/>
      <c r="AC40" s="746"/>
      <c r="AD40" s="747"/>
      <c r="AE40" s="762" t="s">
        <v>1</v>
      </c>
    </row>
    <row r="41" spans="2:31" s="19" customFormat="1" ht="13.5" customHeight="1" x14ac:dyDescent="0.2">
      <c r="B41" s="20"/>
      <c r="C41" s="21"/>
      <c r="D41" s="21"/>
      <c r="E41" s="159"/>
      <c r="F41" s="200"/>
      <c r="G41" s="200"/>
      <c r="H41" s="221"/>
      <c r="I41" s="221"/>
      <c r="J41" s="36"/>
      <c r="K41" s="36"/>
      <c r="L41" s="200"/>
      <c r="M41" s="200"/>
      <c r="N41" s="247"/>
      <c r="O41" s="247"/>
      <c r="P41" s="200"/>
      <c r="Q41" s="200"/>
      <c r="R41" s="200"/>
      <c r="S41" s="200"/>
      <c r="T41" s="200"/>
      <c r="U41" s="200"/>
      <c r="V41" s="159"/>
      <c r="W41" s="21"/>
      <c r="X41" s="230" t="s">
        <v>233</v>
      </c>
      <c r="Y41" s="210"/>
      <c r="Z41" s="25" t="s">
        <v>82</v>
      </c>
      <c r="AA41" s="744"/>
      <c r="AB41" s="745"/>
      <c r="AC41" s="748"/>
      <c r="AD41" s="749"/>
      <c r="AE41" s="762"/>
    </row>
    <row r="42" spans="2:31" s="19" customFormat="1" ht="12.75" customHeight="1" x14ac:dyDescent="0.2">
      <c r="B42" s="20"/>
      <c r="C42" s="21"/>
      <c r="D42" s="21"/>
      <c r="E42" s="159"/>
      <c r="F42" s="200"/>
      <c r="G42" s="200"/>
      <c r="H42" s="221"/>
      <c r="I42" s="221"/>
      <c r="J42" s="36"/>
      <c r="K42" s="36"/>
      <c r="L42" s="200"/>
      <c r="M42" s="200"/>
      <c r="N42" s="247"/>
      <c r="O42" s="247"/>
      <c r="P42" s="200"/>
      <c r="Q42" s="200"/>
      <c r="R42" s="200"/>
      <c r="S42" s="200"/>
      <c r="T42" s="200"/>
      <c r="U42" s="200"/>
      <c r="V42" s="159"/>
      <c r="W42" s="21"/>
      <c r="X42" s="230" t="s">
        <v>233</v>
      </c>
      <c r="Y42" s="210"/>
      <c r="Z42" s="26"/>
      <c r="AA42" s="252"/>
      <c r="AB42" s="148"/>
      <c r="AC42" s="143"/>
      <c r="AD42" s="143"/>
      <c r="AE42" s="190"/>
    </row>
    <row r="43" spans="2:31" s="19" customFormat="1" ht="6.75" customHeight="1" x14ac:dyDescent="0.2">
      <c r="B43" s="20"/>
      <c r="C43" s="21"/>
      <c r="D43" s="21"/>
      <c r="E43" s="159"/>
      <c r="F43" s="200"/>
      <c r="G43" s="200"/>
      <c r="H43" s="221"/>
      <c r="I43" s="221"/>
      <c r="J43" s="36"/>
      <c r="K43" s="36"/>
      <c r="L43" s="200"/>
      <c r="M43" s="200"/>
      <c r="N43" s="247"/>
      <c r="O43" s="247"/>
      <c r="P43" s="200"/>
      <c r="Q43" s="200"/>
      <c r="R43" s="200"/>
      <c r="S43" s="200"/>
      <c r="T43" s="200"/>
      <c r="U43" s="200"/>
      <c r="V43" s="159"/>
      <c r="W43" s="21"/>
      <c r="X43" s="210"/>
      <c r="Y43" s="210"/>
      <c r="Z43" s="26"/>
      <c r="AA43" s="253"/>
      <c r="AB43" s="84"/>
      <c r="AC43" s="85"/>
      <c r="AD43" s="85"/>
      <c r="AE43" s="86"/>
    </row>
    <row r="44" spans="2:31" s="19" customFormat="1" x14ac:dyDescent="0.2">
      <c r="B44" s="20"/>
      <c r="C44" s="21"/>
      <c r="D44" s="71" t="s">
        <v>93</v>
      </c>
      <c r="G44" s="21"/>
      <c r="H44" s="217"/>
      <c r="I44" s="217"/>
      <c r="J44" s="25"/>
      <c r="K44" s="25"/>
      <c r="L44" s="21"/>
      <c r="M44" s="21"/>
      <c r="N44" s="244"/>
      <c r="O44" s="244"/>
      <c r="P44" s="21"/>
      <c r="Q44" s="188"/>
      <c r="R44" s="21"/>
      <c r="S44" s="21"/>
      <c r="T44" s="21"/>
      <c r="U44" s="21"/>
      <c r="V44" s="21"/>
      <c r="W44" s="71" t="s">
        <v>84</v>
      </c>
      <c r="X44" s="229"/>
      <c r="Y44" s="229"/>
      <c r="Z44" s="21"/>
      <c r="AA44" s="253"/>
      <c r="AB44" s="84"/>
      <c r="AC44" s="85"/>
      <c r="AD44" s="85"/>
      <c r="AE44" s="86"/>
    </row>
    <row r="45" spans="2:31" s="19" customFormat="1" x14ac:dyDescent="0.2">
      <c r="B45" s="20"/>
      <c r="C45" s="21"/>
      <c r="D45" s="149"/>
      <c r="E45" s="25" t="s">
        <v>92</v>
      </c>
      <c r="F45" s="733"/>
      <c r="G45" s="734"/>
      <c r="H45" s="211" t="s">
        <v>293</v>
      </c>
      <c r="I45" s="211">
        <f>J45*N45</f>
        <v>0</v>
      </c>
      <c r="J45" s="738"/>
      <c r="K45" s="739"/>
      <c r="L45" s="21" t="s">
        <v>43</v>
      </c>
      <c r="M45" s="21" t="s">
        <v>15</v>
      </c>
      <c r="N45" s="751"/>
      <c r="O45" s="752"/>
      <c r="P45" s="159" t="s">
        <v>5</v>
      </c>
      <c r="Q45" s="188" t="s">
        <v>16</v>
      </c>
      <c r="R45" s="737">
        <f>J45*N45*1000</f>
        <v>0</v>
      </c>
      <c r="S45" s="737"/>
      <c r="T45" s="737"/>
      <c r="U45" s="159" t="s">
        <v>1</v>
      </c>
      <c r="V45" s="159"/>
      <c r="W45" s="149"/>
      <c r="X45" s="230" t="s">
        <v>289</v>
      </c>
      <c r="Y45" s="230"/>
      <c r="Z45" s="70" t="s">
        <v>17</v>
      </c>
      <c r="AA45" s="156"/>
      <c r="AB45" s="25" t="s">
        <v>18</v>
      </c>
      <c r="AC45" s="741">
        <f>AA45*37</f>
        <v>0</v>
      </c>
      <c r="AD45" s="741"/>
      <c r="AE45" s="22" t="s">
        <v>1</v>
      </c>
    </row>
    <row r="46" spans="2:31" s="19" customFormat="1" x14ac:dyDescent="0.2">
      <c r="B46" s="20"/>
      <c r="C46" s="21"/>
      <c r="D46" s="21"/>
      <c r="E46" s="159"/>
      <c r="F46" s="759"/>
      <c r="G46" s="759"/>
      <c r="H46" s="211" t="s">
        <v>293</v>
      </c>
      <c r="I46" s="211">
        <f>J46*N46</f>
        <v>0</v>
      </c>
      <c r="J46" s="757"/>
      <c r="K46" s="757"/>
      <c r="L46" s="21"/>
      <c r="M46" s="21"/>
      <c r="N46" s="758"/>
      <c r="O46" s="758"/>
      <c r="P46" s="159"/>
      <c r="Q46" s="188"/>
      <c r="R46" s="759"/>
      <c r="S46" s="759"/>
      <c r="T46" s="759"/>
      <c r="U46" s="159"/>
      <c r="V46" s="159"/>
      <c r="W46" s="21"/>
      <c r="X46" s="230" t="s">
        <v>289</v>
      </c>
      <c r="Y46" s="210"/>
      <c r="Z46" s="25" t="s">
        <v>83</v>
      </c>
      <c r="AA46" s="253"/>
      <c r="AB46" s="84"/>
      <c r="AC46" s="85"/>
      <c r="AD46" s="85"/>
      <c r="AE46" s="86"/>
    </row>
    <row r="47" spans="2:31" s="19" customFormat="1" x14ac:dyDescent="0.2">
      <c r="B47" s="20"/>
      <c r="C47" s="21"/>
      <c r="D47" s="21"/>
      <c r="E47" s="159" t="s">
        <v>94</v>
      </c>
      <c r="F47" s="233"/>
      <c r="G47" s="234"/>
      <c r="H47" s="235"/>
      <c r="I47" s="235"/>
      <c r="J47" s="298"/>
      <c r="K47" s="298"/>
      <c r="L47" s="234"/>
      <c r="M47" s="234"/>
      <c r="N47" s="234"/>
      <c r="O47" s="234"/>
      <c r="P47" s="234"/>
      <c r="Q47" s="234"/>
      <c r="R47" s="234"/>
      <c r="S47" s="234"/>
      <c r="T47" s="234"/>
      <c r="U47" s="236"/>
      <c r="V47" s="159"/>
      <c r="W47" s="159"/>
      <c r="X47" s="230" t="s">
        <v>289</v>
      </c>
      <c r="Y47" s="206"/>
      <c r="Z47" s="159"/>
      <c r="AA47" s="253"/>
      <c r="AB47" s="84"/>
      <c r="AC47" s="85"/>
      <c r="AD47" s="85"/>
      <c r="AE47" s="86"/>
    </row>
    <row r="48" spans="2:31" s="19" customFormat="1" ht="15" customHeight="1" x14ac:dyDescent="0.2">
      <c r="B48" s="20"/>
      <c r="C48" s="21"/>
      <c r="D48" s="21"/>
      <c r="E48" s="159" t="s">
        <v>10</v>
      </c>
      <c r="F48" s="233"/>
      <c r="G48" s="234"/>
      <c r="H48" s="235"/>
      <c r="I48" s="235"/>
      <c r="J48" s="298"/>
      <c r="K48" s="298"/>
      <c r="L48" s="234"/>
      <c r="M48" s="234"/>
      <c r="N48" s="234"/>
      <c r="O48" s="234"/>
      <c r="P48" s="234"/>
      <c r="Q48" s="234"/>
      <c r="R48" s="234"/>
      <c r="S48" s="234"/>
      <c r="T48" s="234"/>
      <c r="U48" s="236"/>
      <c r="V48" s="159"/>
      <c r="W48" s="149"/>
      <c r="X48" s="230" t="s">
        <v>289</v>
      </c>
      <c r="Y48" s="210"/>
      <c r="Z48" s="26" t="s">
        <v>17</v>
      </c>
      <c r="AA48" s="742"/>
      <c r="AB48" s="743"/>
      <c r="AC48" s="746"/>
      <c r="AD48" s="747"/>
      <c r="AE48" s="762" t="s">
        <v>1</v>
      </c>
    </row>
    <row r="49" spans="2:31" s="19" customFormat="1" ht="15" customHeight="1" x14ac:dyDescent="0.2">
      <c r="B49" s="20"/>
      <c r="C49" s="21"/>
      <c r="D49" s="21"/>
      <c r="E49" s="159"/>
      <c r="F49" s="200"/>
      <c r="G49" s="200"/>
      <c r="H49" s="221"/>
      <c r="I49" s="221"/>
      <c r="J49" s="36"/>
      <c r="K49" s="36"/>
      <c r="L49" s="200"/>
      <c r="M49" s="200"/>
      <c r="N49" s="200"/>
      <c r="O49" s="200"/>
      <c r="P49" s="200"/>
      <c r="Q49" s="200"/>
      <c r="R49" s="200"/>
      <c r="S49" s="200"/>
      <c r="T49" s="200"/>
      <c r="U49" s="200"/>
      <c r="V49" s="159"/>
      <c r="W49" s="21"/>
      <c r="X49" s="230" t="s">
        <v>289</v>
      </c>
      <c r="Y49" s="210"/>
      <c r="Z49" s="25" t="s">
        <v>82</v>
      </c>
      <c r="AA49" s="744"/>
      <c r="AB49" s="745"/>
      <c r="AC49" s="748"/>
      <c r="AD49" s="749"/>
      <c r="AE49" s="762"/>
    </row>
    <row r="50" spans="2:31" s="19" customFormat="1" x14ac:dyDescent="0.2">
      <c r="B50" s="20"/>
      <c r="C50" s="21"/>
      <c r="D50" s="21"/>
      <c r="E50" s="159"/>
      <c r="F50" s="200"/>
      <c r="G50" s="200"/>
      <c r="H50" s="221"/>
      <c r="I50" s="221"/>
      <c r="J50" s="36"/>
      <c r="K50" s="36"/>
      <c r="L50" s="200"/>
      <c r="M50" s="200"/>
      <c r="N50" s="200"/>
      <c r="O50" s="200"/>
      <c r="P50" s="200"/>
      <c r="Q50" s="200"/>
      <c r="R50" s="200"/>
      <c r="S50" s="200"/>
      <c r="T50" s="200"/>
      <c r="U50" s="200"/>
      <c r="V50" s="159"/>
      <c r="W50" s="21"/>
      <c r="X50" s="230" t="s">
        <v>289</v>
      </c>
      <c r="Y50" s="210"/>
      <c r="AA50" s="253"/>
      <c r="AB50" s="84"/>
      <c r="AC50" s="85"/>
      <c r="AD50" s="85"/>
      <c r="AE50" s="86"/>
    </row>
    <row r="51" spans="2:31" s="19" customFormat="1" ht="13.5" customHeight="1" x14ac:dyDescent="0.2">
      <c r="B51" s="20"/>
      <c r="C51" s="21"/>
      <c r="D51" s="149"/>
      <c r="E51" s="21" t="s">
        <v>13</v>
      </c>
      <c r="F51" s="21" t="s">
        <v>216</v>
      </c>
      <c r="G51" s="21"/>
      <c r="H51" s="217" t="s">
        <v>226</v>
      </c>
      <c r="I51" s="217">
        <f>J51</f>
        <v>0</v>
      </c>
      <c r="J51" s="738"/>
      <c r="K51" s="739"/>
      <c r="L51" s="25" t="s">
        <v>126</v>
      </c>
      <c r="M51" s="21" t="s">
        <v>15</v>
      </c>
      <c r="N51" s="741">
        <v>60</v>
      </c>
      <c r="O51" s="741"/>
      <c r="P51" s="25" t="s">
        <v>127</v>
      </c>
      <c r="Q51" s="188" t="s">
        <v>16</v>
      </c>
      <c r="R51" s="737">
        <f>J51*N51</f>
        <v>0</v>
      </c>
      <c r="S51" s="737"/>
      <c r="T51" s="737"/>
      <c r="U51" s="159" t="s">
        <v>1</v>
      </c>
      <c r="V51" s="21"/>
      <c r="X51" s="228"/>
      <c r="Y51" s="228"/>
      <c r="AA51" s="38"/>
      <c r="AE51" s="22"/>
    </row>
    <row r="52" spans="2:31" s="19" customFormat="1" ht="12.75" customHeight="1" x14ac:dyDescent="0.2">
      <c r="B52" s="20"/>
      <c r="C52" s="21"/>
      <c r="D52" s="21"/>
      <c r="E52" s="21"/>
      <c r="F52" s="21" t="s">
        <v>217</v>
      </c>
      <c r="G52" s="21"/>
      <c r="H52" s="217" t="s">
        <v>228</v>
      </c>
      <c r="I52" s="217">
        <f>J52</f>
        <v>0</v>
      </c>
      <c r="J52" s="738"/>
      <c r="K52" s="739"/>
      <c r="L52" s="25" t="s">
        <v>126</v>
      </c>
      <c r="M52" s="21" t="s">
        <v>15</v>
      </c>
      <c r="N52" s="741">
        <v>60</v>
      </c>
      <c r="O52" s="741"/>
      <c r="P52" s="25" t="s">
        <v>127</v>
      </c>
      <c r="Q52" s="188" t="s">
        <v>16</v>
      </c>
      <c r="R52" s="737">
        <f>J52*N52</f>
        <v>0</v>
      </c>
      <c r="S52" s="737"/>
      <c r="T52" s="737"/>
      <c r="U52" s="159" t="s">
        <v>1</v>
      </c>
      <c r="V52" s="21"/>
      <c r="X52" s="228"/>
      <c r="Y52" s="228"/>
      <c r="AA52" s="38"/>
      <c r="AE52" s="22"/>
    </row>
    <row r="53" spans="2:31" s="19" customFormat="1" ht="12.75" customHeight="1" x14ac:dyDescent="0.2">
      <c r="B53" s="20"/>
      <c r="C53" s="21"/>
      <c r="D53" s="21"/>
      <c r="E53" s="21"/>
      <c r="F53" s="21" t="s">
        <v>218</v>
      </c>
      <c r="G53" s="21"/>
      <c r="H53" s="217" t="s">
        <v>230</v>
      </c>
      <c r="I53" s="217">
        <f>J53</f>
        <v>0</v>
      </c>
      <c r="J53" s="738"/>
      <c r="K53" s="739"/>
      <c r="L53" s="25" t="s">
        <v>126</v>
      </c>
      <c r="M53" s="21" t="s">
        <v>15</v>
      </c>
      <c r="N53" s="741">
        <v>60</v>
      </c>
      <c r="O53" s="741"/>
      <c r="P53" s="25" t="s">
        <v>127</v>
      </c>
      <c r="Q53" s="188" t="s">
        <v>16</v>
      </c>
      <c r="R53" s="737">
        <f>J53*N53</f>
        <v>0</v>
      </c>
      <c r="S53" s="737"/>
      <c r="T53" s="737"/>
      <c r="U53" s="159" t="s">
        <v>1</v>
      </c>
      <c r="V53" s="21"/>
      <c r="X53" s="228"/>
      <c r="Y53" s="228"/>
      <c r="AA53" s="38"/>
      <c r="AE53" s="22"/>
    </row>
    <row r="54" spans="2:31" s="19" customFormat="1" x14ac:dyDescent="0.2">
      <c r="B54" s="20"/>
      <c r="C54" s="21"/>
      <c r="D54" s="21"/>
      <c r="E54" s="21"/>
      <c r="F54" s="21"/>
      <c r="G54" s="21"/>
      <c r="H54" s="217"/>
      <c r="I54" s="217">
        <f>J54</f>
        <v>0</v>
      </c>
      <c r="J54" s="25"/>
      <c r="K54" s="25"/>
      <c r="L54" s="21"/>
      <c r="M54" s="21"/>
      <c r="N54" s="25"/>
      <c r="O54" s="25"/>
      <c r="P54" s="21"/>
      <c r="Q54" s="188"/>
      <c r="R54" s="184"/>
      <c r="S54" s="184"/>
      <c r="T54" s="184"/>
      <c r="U54" s="21"/>
      <c r="V54" s="21"/>
      <c r="W54" s="21"/>
      <c r="X54" s="210"/>
      <c r="Y54" s="210"/>
      <c r="Z54" s="21"/>
      <c r="AA54" s="25"/>
      <c r="AB54" s="25"/>
      <c r="AC54" s="25"/>
      <c r="AD54" s="21"/>
      <c r="AE54" s="22"/>
    </row>
    <row r="55" spans="2:31" s="19" customFormat="1" ht="24" x14ac:dyDescent="0.2">
      <c r="B55" s="20"/>
      <c r="C55" s="21"/>
      <c r="D55" s="149"/>
      <c r="E55" s="73" t="s">
        <v>95</v>
      </c>
      <c r="F55" s="26"/>
      <c r="G55" s="26"/>
      <c r="H55" s="217" t="s">
        <v>95</v>
      </c>
      <c r="I55" s="217">
        <f>J55</f>
        <v>0</v>
      </c>
      <c r="J55" s="738"/>
      <c r="K55" s="739"/>
      <c r="L55" s="21" t="s">
        <v>19</v>
      </c>
      <c r="M55" s="21" t="s">
        <v>15</v>
      </c>
      <c r="N55" s="733">
        <v>1200</v>
      </c>
      <c r="O55" s="733"/>
      <c r="P55" s="25" t="s">
        <v>102</v>
      </c>
      <c r="Q55" s="188" t="s">
        <v>16</v>
      </c>
      <c r="R55" s="737">
        <f>J55*N55</f>
        <v>0</v>
      </c>
      <c r="S55" s="737"/>
      <c r="T55" s="737"/>
      <c r="U55" s="159" t="s">
        <v>1</v>
      </c>
      <c r="V55" s="21"/>
      <c r="W55" s="21"/>
      <c r="X55" s="210" t="s">
        <v>235</v>
      </c>
      <c r="Y55" s="210">
        <f>AB55</f>
        <v>0</v>
      </c>
      <c r="Z55" s="760" t="s">
        <v>23</v>
      </c>
      <c r="AA55" s="760"/>
      <c r="AB55" s="761">
        <f>SUM(R35:T37)+SUM(AC35:AD52)+SUM(R51:T53)+R55+SUM(R45)</f>
        <v>0</v>
      </c>
      <c r="AC55" s="761"/>
      <c r="AD55" s="761"/>
      <c r="AE55" s="32" t="s">
        <v>1</v>
      </c>
    </row>
    <row r="56" spans="2:31" s="19" customFormat="1" ht="6" customHeight="1" x14ac:dyDescent="0.2">
      <c r="B56" s="27"/>
      <c r="C56" s="28"/>
      <c r="D56" s="28"/>
      <c r="E56" s="28"/>
      <c r="F56" s="28"/>
      <c r="G56" s="28"/>
      <c r="H56" s="223"/>
      <c r="I56" s="223"/>
      <c r="J56" s="37"/>
      <c r="K56" s="37"/>
      <c r="L56" s="28"/>
      <c r="M56" s="28"/>
      <c r="N56" s="37"/>
      <c r="O56" s="37"/>
      <c r="P56" s="28"/>
      <c r="Q56" s="192"/>
      <c r="R56" s="28"/>
      <c r="S56" s="28"/>
      <c r="T56" s="28"/>
      <c r="U56" s="28"/>
      <c r="V56" s="28"/>
      <c r="W56" s="28"/>
      <c r="X56" s="214"/>
      <c r="Y56" s="214"/>
      <c r="Z56" s="28"/>
      <c r="AA56" s="37"/>
      <c r="AB56" s="37"/>
      <c r="AC56" s="37"/>
      <c r="AD56" s="28"/>
      <c r="AE56" s="30"/>
    </row>
    <row r="57" spans="2:31" s="19" customFormat="1" ht="12" customHeight="1" x14ac:dyDescent="0.2">
      <c r="B57" s="16"/>
      <c r="C57" s="16"/>
      <c r="D57" s="16"/>
      <c r="E57" s="16"/>
      <c r="F57" s="16"/>
      <c r="G57" s="16"/>
      <c r="H57" s="224"/>
      <c r="I57" s="224"/>
      <c r="J57" s="39"/>
      <c r="K57" s="39"/>
      <c r="L57" s="16"/>
      <c r="M57" s="16"/>
      <c r="N57" s="39"/>
      <c r="O57" s="39"/>
      <c r="P57" s="16"/>
      <c r="Q57" s="17"/>
      <c r="R57" s="16"/>
      <c r="S57" s="16"/>
      <c r="T57" s="16"/>
      <c r="U57" s="16"/>
      <c r="V57" s="16"/>
      <c r="W57" s="16"/>
      <c r="X57" s="215"/>
      <c r="Y57" s="215"/>
      <c r="Z57" s="16"/>
      <c r="AA57" s="39"/>
      <c r="AB57" s="39"/>
      <c r="AC57" s="39"/>
      <c r="AD57" s="16"/>
      <c r="AE57" s="16"/>
    </row>
    <row r="58" spans="2:31" s="19" customFormat="1" ht="12" customHeight="1" x14ac:dyDescent="0.2">
      <c r="B58" s="21"/>
      <c r="C58" s="21"/>
      <c r="D58" s="21"/>
      <c r="E58" s="21"/>
      <c r="F58" s="21"/>
      <c r="G58" s="21"/>
      <c r="H58" s="217"/>
      <c r="I58" s="217"/>
      <c r="J58" s="25"/>
      <c r="K58" s="25"/>
      <c r="L58" s="21"/>
      <c r="M58" s="21"/>
      <c r="N58" s="25"/>
      <c r="O58" s="25"/>
      <c r="P58" s="21"/>
      <c r="Q58" s="188"/>
      <c r="R58" s="21"/>
      <c r="S58" s="21"/>
      <c r="T58" s="21"/>
      <c r="U58" s="21"/>
      <c r="V58" s="21"/>
      <c r="W58" s="21"/>
      <c r="X58" s="210"/>
      <c r="Y58" s="210"/>
      <c r="Z58" s="21"/>
      <c r="AA58" s="25"/>
      <c r="AB58" s="25"/>
      <c r="AC58" s="25"/>
      <c r="AD58" s="21"/>
      <c r="AE58" s="21"/>
    </row>
    <row r="59" spans="2:31" s="19" customFormat="1" ht="12" customHeight="1" x14ac:dyDescent="0.2">
      <c r="B59" s="21"/>
      <c r="C59" s="21"/>
      <c r="D59" s="21"/>
      <c r="E59" s="21"/>
      <c r="F59" s="21"/>
      <c r="G59" s="21"/>
      <c r="H59" s="217"/>
      <c r="I59" s="217"/>
      <c r="J59" s="25"/>
      <c r="K59" s="25"/>
      <c r="L59" s="21"/>
      <c r="M59" s="21"/>
      <c r="N59" s="25"/>
      <c r="O59" s="25"/>
      <c r="P59" s="21"/>
      <c r="Q59" s="188"/>
      <c r="R59" s="21"/>
      <c r="S59" s="21"/>
      <c r="T59" s="21"/>
      <c r="U59" s="21"/>
      <c r="V59" s="21"/>
      <c r="W59" s="21"/>
      <c r="X59" s="210"/>
      <c r="Y59" s="210"/>
      <c r="Z59" s="21"/>
      <c r="AA59" s="25"/>
      <c r="AB59" s="25"/>
      <c r="AC59" s="25"/>
      <c r="AD59" s="21"/>
      <c r="AE59" s="21"/>
    </row>
    <row r="60" spans="2:31" s="19" customFormat="1" ht="12" customHeight="1" x14ac:dyDescent="0.2">
      <c r="B60" s="21"/>
      <c r="C60" s="21"/>
      <c r="D60" s="21"/>
      <c r="E60" s="21"/>
      <c r="F60" s="21"/>
      <c r="G60" s="21"/>
      <c r="H60" s="217"/>
      <c r="I60" s="217"/>
      <c r="J60" s="25"/>
      <c r="K60" s="25"/>
      <c r="L60" s="21"/>
      <c r="M60" s="21"/>
      <c r="N60" s="25"/>
      <c r="O60" s="25"/>
      <c r="P60" s="21"/>
      <c r="Q60" s="188"/>
      <c r="R60" s="21"/>
      <c r="S60" s="21"/>
      <c r="T60" s="21"/>
      <c r="U60" s="21"/>
      <c r="V60" s="21"/>
      <c r="W60" s="21"/>
      <c r="X60" s="210"/>
      <c r="Y60" s="210"/>
      <c r="Z60" s="21"/>
      <c r="AA60" s="25"/>
      <c r="AB60" s="25"/>
      <c r="AC60" s="25"/>
      <c r="AD60" s="21"/>
      <c r="AE60" s="21"/>
    </row>
    <row r="61" spans="2:31" s="19" customFormat="1" ht="12" customHeight="1" x14ac:dyDescent="0.2">
      <c r="B61" s="21"/>
      <c r="C61" s="21"/>
      <c r="D61" s="21"/>
      <c r="E61" s="21"/>
      <c r="F61" s="21"/>
      <c r="G61" s="21"/>
      <c r="H61" s="217"/>
      <c r="I61" s="217"/>
      <c r="J61" s="25"/>
      <c r="K61" s="25"/>
      <c r="L61" s="21"/>
      <c r="M61" s="21"/>
      <c r="N61" s="25"/>
      <c r="O61" s="25"/>
      <c r="P61" s="21"/>
      <c r="Q61" s="188"/>
      <c r="R61" s="21"/>
      <c r="S61" s="21"/>
      <c r="T61" s="21"/>
      <c r="U61" s="21"/>
      <c r="V61" s="21"/>
      <c r="W61" s="21"/>
      <c r="X61" s="210"/>
      <c r="Y61" s="210"/>
      <c r="Z61" s="21"/>
      <c r="AA61" s="25"/>
      <c r="AB61" s="25"/>
      <c r="AC61" s="25"/>
      <c r="AD61" s="21"/>
      <c r="AE61" s="21"/>
    </row>
    <row r="62" spans="2:31" s="19" customFormat="1" ht="12" customHeight="1" x14ac:dyDescent="0.2">
      <c r="B62" s="21"/>
      <c r="C62" s="21"/>
      <c r="D62" s="21"/>
      <c r="E62" s="21"/>
      <c r="F62" s="21"/>
      <c r="G62" s="21"/>
      <c r="H62" s="217"/>
      <c r="I62" s="217"/>
      <c r="J62" s="25"/>
      <c r="K62" s="25"/>
      <c r="L62" s="21"/>
      <c r="M62" s="21"/>
      <c r="N62" s="25"/>
      <c r="O62" s="25"/>
      <c r="P62" s="21"/>
      <c r="Q62" s="188"/>
      <c r="R62" s="21"/>
      <c r="S62" s="21"/>
      <c r="T62" s="21"/>
      <c r="U62" s="21"/>
      <c r="V62" s="21"/>
      <c r="W62" s="21"/>
      <c r="X62" s="210"/>
      <c r="Y62" s="210"/>
      <c r="Z62" s="21"/>
      <c r="AA62" s="25"/>
      <c r="AB62" s="25"/>
      <c r="AC62" s="25"/>
      <c r="AD62" s="21"/>
      <c r="AE62" s="21"/>
    </row>
    <row r="63" spans="2:31" ht="12" customHeight="1" x14ac:dyDescent="0.2">
      <c r="B63" s="12"/>
      <c r="C63" s="10"/>
      <c r="D63" s="10"/>
      <c r="E63" s="10"/>
      <c r="F63" s="10"/>
      <c r="G63" s="10"/>
      <c r="H63" s="219"/>
      <c r="I63" s="219"/>
      <c r="J63" s="35"/>
      <c r="K63" s="35"/>
      <c r="L63" s="10"/>
      <c r="M63" s="10"/>
      <c r="N63" s="35"/>
      <c r="O63" s="35"/>
      <c r="P63" s="10"/>
      <c r="Q63" s="181"/>
      <c r="R63" s="10"/>
      <c r="S63" s="10"/>
      <c r="T63" s="10"/>
      <c r="U63" s="10"/>
      <c r="V63" s="10"/>
      <c r="W63" s="10"/>
      <c r="X63" s="208" t="s">
        <v>34</v>
      </c>
      <c r="Y63" s="208" t="s">
        <v>36</v>
      </c>
      <c r="Z63" s="317" t="s">
        <v>494</v>
      </c>
      <c r="AA63" s="35"/>
      <c r="AB63" s="35"/>
      <c r="AC63" s="35"/>
      <c r="AD63" s="10"/>
      <c r="AE63" s="11"/>
    </row>
    <row r="64" spans="2:31" s="19" customFormat="1" ht="14.4" x14ac:dyDescent="0.2">
      <c r="B64" s="750"/>
      <c r="C64" s="736"/>
      <c r="D64" s="151"/>
      <c r="E64" s="31" t="s">
        <v>20</v>
      </c>
      <c r="F64" s="31"/>
      <c r="G64" s="31"/>
      <c r="H64" s="220"/>
      <c r="I64" s="220"/>
      <c r="J64" s="25"/>
      <c r="K64" s="25"/>
      <c r="L64" s="21"/>
      <c r="M64" s="21"/>
      <c r="N64" s="25"/>
      <c r="O64" s="25"/>
      <c r="P64" s="23" t="s">
        <v>25</v>
      </c>
      <c r="Q64" s="753"/>
      <c r="R64" s="754"/>
      <c r="S64" s="21"/>
      <c r="T64" s="21"/>
      <c r="U64" s="21"/>
      <c r="V64" s="21"/>
      <c r="W64" s="25" t="s">
        <v>492</v>
      </c>
      <c r="X64" s="210"/>
      <c r="Y64" s="210"/>
      <c r="Z64" s="315"/>
      <c r="AA64" s="312" t="s">
        <v>493</v>
      </c>
      <c r="AB64" s="740"/>
      <c r="AC64" s="740"/>
      <c r="AD64" s="740"/>
      <c r="AE64" s="22"/>
    </row>
    <row r="65" spans="2:31" s="19" customFormat="1" ht="9.75" customHeight="1" x14ac:dyDescent="0.2">
      <c r="B65" s="191"/>
      <c r="C65" s="188"/>
      <c r="D65" s="31"/>
      <c r="E65" s="31"/>
      <c r="F65" s="31"/>
      <c r="G65" s="31"/>
      <c r="H65" s="220"/>
      <c r="I65" s="220"/>
      <c r="J65" s="25"/>
      <c r="K65" s="25"/>
      <c r="L65" s="21"/>
      <c r="M65" s="21"/>
      <c r="N65" s="25"/>
      <c r="O65" s="25"/>
      <c r="P65" s="21"/>
      <c r="Q65" s="188"/>
      <c r="R65" s="188"/>
      <c r="S65" s="21"/>
      <c r="T65" s="21"/>
      <c r="U65" s="21"/>
      <c r="V65" s="21"/>
      <c r="W65" s="21"/>
      <c r="X65" s="210"/>
      <c r="Y65" s="210"/>
      <c r="Z65" s="21"/>
      <c r="AA65" s="25"/>
      <c r="AB65" s="25"/>
      <c r="AC65" s="25"/>
      <c r="AD65" s="21"/>
      <c r="AE65" s="22"/>
    </row>
    <row r="66" spans="2:31" s="19" customFormat="1" x14ac:dyDescent="0.2">
      <c r="B66" s="20"/>
      <c r="C66" s="21"/>
      <c r="D66" s="71" t="s">
        <v>85</v>
      </c>
      <c r="G66" s="21"/>
      <c r="H66" s="217"/>
      <c r="I66" s="217"/>
      <c r="J66" s="25"/>
      <c r="K66" s="25"/>
      <c r="L66" s="21"/>
      <c r="M66" s="21"/>
      <c r="N66" s="25"/>
      <c r="O66" s="25"/>
      <c r="P66" s="21"/>
      <c r="Q66" s="188"/>
      <c r="R66" s="21"/>
      <c r="S66" s="21"/>
      <c r="T66" s="21"/>
      <c r="U66" s="21"/>
      <c r="V66" s="21"/>
      <c r="W66" s="71" t="s">
        <v>84</v>
      </c>
      <c r="X66" s="229"/>
      <c r="Y66" s="229"/>
      <c r="Z66" s="21"/>
      <c r="AA66" s="25"/>
      <c r="AB66" s="25"/>
      <c r="AC66" s="25"/>
      <c r="AD66" s="21"/>
      <c r="AE66" s="22"/>
    </row>
    <row r="67" spans="2:31" s="19" customFormat="1" x14ac:dyDescent="0.2">
      <c r="B67" s="20"/>
      <c r="C67" s="21"/>
      <c r="D67" s="149"/>
      <c r="E67" s="159" t="s">
        <v>12</v>
      </c>
      <c r="F67" s="733" t="s">
        <v>40</v>
      </c>
      <c r="G67" s="734"/>
      <c r="H67" s="211" t="s">
        <v>294</v>
      </c>
      <c r="I67" s="211">
        <f>J67*N67</f>
        <v>0</v>
      </c>
      <c r="J67" s="738"/>
      <c r="K67" s="739"/>
      <c r="L67" s="21" t="s">
        <v>43</v>
      </c>
      <c r="M67" s="21" t="s">
        <v>15</v>
      </c>
      <c r="N67" s="751"/>
      <c r="O67" s="752"/>
      <c r="P67" s="159" t="s">
        <v>5</v>
      </c>
      <c r="Q67" s="188" t="s">
        <v>16</v>
      </c>
      <c r="R67" s="737">
        <f>J67*N67*2800</f>
        <v>0</v>
      </c>
      <c r="S67" s="737"/>
      <c r="T67" s="737"/>
      <c r="U67" s="159" t="s">
        <v>1</v>
      </c>
      <c r="V67" s="159"/>
      <c r="W67" s="149"/>
      <c r="X67" s="230" t="s">
        <v>288</v>
      </c>
      <c r="Y67" s="230"/>
      <c r="Z67" s="70" t="s">
        <v>17</v>
      </c>
      <c r="AA67" s="156"/>
      <c r="AB67" s="25" t="s">
        <v>18</v>
      </c>
      <c r="AC67" s="741">
        <f>AA67*37</f>
        <v>0</v>
      </c>
      <c r="AD67" s="741"/>
      <c r="AE67" s="22" t="s">
        <v>1</v>
      </c>
    </row>
    <row r="68" spans="2:31" s="19" customFormat="1" x14ac:dyDescent="0.2">
      <c r="B68" s="20"/>
      <c r="C68" s="21"/>
      <c r="D68" s="21"/>
      <c r="E68" s="159"/>
      <c r="F68" s="735" t="s">
        <v>41</v>
      </c>
      <c r="G68" s="736"/>
      <c r="H68" s="211" t="s">
        <v>294</v>
      </c>
      <c r="I68" s="211">
        <f>J68*N68</f>
        <v>0</v>
      </c>
      <c r="J68" s="738"/>
      <c r="K68" s="739"/>
      <c r="L68" s="21" t="s">
        <v>43</v>
      </c>
      <c r="M68" s="21" t="s">
        <v>15</v>
      </c>
      <c r="N68" s="751"/>
      <c r="O68" s="752"/>
      <c r="P68" s="159" t="s">
        <v>5</v>
      </c>
      <c r="Q68" s="188" t="s">
        <v>16</v>
      </c>
      <c r="R68" s="737">
        <f>J68*N68*2800</f>
        <v>0</v>
      </c>
      <c r="S68" s="737"/>
      <c r="T68" s="737"/>
      <c r="U68" s="159" t="s">
        <v>1</v>
      </c>
      <c r="V68" s="159"/>
      <c r="W68" s="21"/>
      <c r="X68" s="230" t="s">
        <v>288</v>
      </c>
      <c r="Y68" s="210"/>
      <c r="Z68" s="25" t="s">
        <v>83</v>
      </c>
      <c r="AA68" s="156"/>
      <c r="AB68" s="25" t="s">
        <v>18</v>
      </c>
      <c r="AC68" s="741">
        <f>AA68*37</f>
        <v>0</v>
      </c>
      <c r="AD68" s="741"/>
      <c r="AE68" s="22" t="s">
        <v>1</v>
      </c>
    </row>
    <row r="69" spans="2:31" s="19" customFormat="1" x14ac:dyDescent="0.2">
      <c r="B69" s="20"/>
      <c r="C69" s="21"/>
      <c r="D69" s="21"/>
      <c r="E69" s="159"/>
      <c r="F69" s="159"/>
      <c r="G69" s="159"/>
      <c r="H69" s="211" t="s">
        <v>294</v>
      </c>
      <c r="I69" s="211">
        <f>J69*N69</f>
        <v>0</v>
      </c>
      <c r="J69" s="738"/>
      <c r="K69" s="739"/>
      <c r="L69" s="21" t="s">
        <v>14</v>
      </c>
      <c r="M69" s="21" t="s">
        <v>15</v>
      </c>
      <c r="N69" s="751"/>
      <c r="O69" s="752"/>
      <c r="P69" s="159" t="s">
        <v>5</v>
      </c>
      <c r="Q69" s="188" t="s">
        <v>16</v>
      </c>
      <c r="R69" s="737">
        <f>J69*N69*2800</f>
        <v>0</v>
      </c>
      <c r="S69" s="737"/>
      <c r="T69" s="737"/>
      <c r="U69" s="159" t="s">
        <v>1</v>
      </c>
      <c r="V69" s="159"/>
      <c r="W69" s="21"/>
      <c r="X69" s="230" t="s">
        <v>288</v>
      </c>
      <c r="Y69" s="210"/>
      <c r="Z69" s="159"/>
      <c r="AA69" s="156"/>
      <c r="AB69" s="25" t="s">
        <v>18</v>
      </c>
      <c r="AC69" s="741">
        <f>AA69*37</f>
        <v>0</v>
      </c>
      <c r="AD69" s="741"/>
      <c r="AE69" s="22" t="s">
        <v>1</v>
      </c>
    </row>
    <row r="70" spans="2:31" s="19" customFormat="1" x14ac:dyDescent="0.2">
      <c r="B70" s="20"/>
      <c r="C70" s="21"/>
      <c r="D70" s="21"/>
      <c r="E70" s="159"/>
      <c r="F70" s="159"/>
      <c r="G70" s="159"/>
      <c r="H70" s="211" t="s">
        <v>294</v>
      </c>
      <c r="I70" s="211">
        <f>J70*N70</f>
        <v>0</v>
      </c>
      <c r="J70" s="36"/>
      <c r="K70" s="36"/>
      <c r="L70" s="200"/>
      <c r="M70" s="200"/>
      <c r="N70" s="245"/>
      <c r="O70" s="245"/>
      <c r="P70" s="200"/>
      <c r="Q70" s="200"/>
      <c r="R70" s="188"/>
      <c r="S70" s="188"/>
      <c r="T70" s="188"/>
      <c r="U70" s="159"/>
      <c r="V70" s="21"/>
      <c r="W70" s="21"/>
      <c r="X70" s="230" t="s">
        <v>288</v>
      </c>
      <c r="Y70" s="210"/>
      <c r="Z70" s="200"/>
      <c r="AA70" s="251"/>
      <c r="AB70" s="25" t="s">
        <v>18</v>
      </c>
      <c r="AC70" s="741">
        <f>AA70*37</f>
        <v>0</v>
      </c>
      <c r="AD70" s="741"/>
      <c r="AE70" s="22" t="s">
        <v>1</v>
      </c>
    </row>
    <row r="71" spans="2:31" s="19" customFormat="1" x14ac:dyDescent="0.2">
      <c r="B71" s="20"/>
      <c r="C71" s="21"/>
      <c r="D71" s="21"/>
      <c r="E71" s="159" t="s">
        <v>94</v>
      </c>
      <c r="F71" s="233"/>
      <c r="G71" s="234"/>
      <c r="H71" s="235"/>
      <c r="I71" s="235"/>
      <c r="J71" s="298"/>
      <c r="K71" s="298"/>
      <c r="L71" s="234"/>
      <c r="M71" s="234"/>
      <c r="N71" s="248"/>
      <c r="O71" s="248"/>
      <c r="P71" s="234"/>
      <c r="Q71" s="234"/>
      <c r="R71" s="234"/>
      <c r="S71" s="234"/>
      <c r="T71" s="234"/>
      <c r="U71" s="236"/>
      <c r="V71" s="159"/>
      <c r="W71" s="159"/>
      <c r="X71" s="230" t="s">
        <v>288</v>
      </c>
      <c r="Y71" s="206"/>
      <c r="Z71" s="159"/>
      <c r="AA71" s="25"/>
      <c r="AB71" s="159"/>
      <c r="AC71" s="159"/>
      <c r="AD71" s="159"/>
      <c r="AE71" s="24"/>
    </row>
    <row r="72" spans="2:31" s="19" customFormat="1" ht="13.5" customHeight="1" x14ac:dyDescent="0.2">
      <c r="B72" s="20"/>
      <c r="C72" s="21"/>
      <c r="D72" s="21"/>
      <c r="E72" s="159" t="s">
        <v>10</v>
      </c>
      <c r="F72" s="233"/>
      <c r="G72" s="234"/>
      <c r="H72" s="235"/>
      <c r="I72" s="235"/>
      <c r="J72" s="298"/>
      <c r="K72" s="298"/>
      <c r="L72" s="234"/>
      <c r="M72" s="234"/>
      <c r="N72" s="248"/>
      <c r="O72" s="248"/>
      <c r="P72" s="234"/>
      <c r="Q72" s="234"/>
      <c r="R72" s="234"/>
      <c r="S72" s="234"/>
      <c r="T72" s="234"/>
      <c r="U72" s="236"/>
      <c r="V72" s="159"/>
      <c r="W72" s="149"/>
      <c r="X72" s="230" t="s">
        <v>288</v>
      </c>
      <c r="Y72" s="210"/>
      <c r="Z72" s="26" t="s">
        <v>17</v>
      </c>
      <c r="AA72" s="742"/>
      <c r="AB72" s="743"/>
      <c r="AC72" s="746"/>
      <c r="AD72" s="747"/>
      <c r="AE72" s="762" t="s">
        <v>1</v>
      </c>
    </row>
    <row r="73" spans="2:31" s="19" customFormat="1" ht="13.5" customHeight="1" x14ac:dyDescent="0.2">
      <c r="B73" s="20"/>
      <c r="C73" s="21"/>
      <c r="D73" s="21"/>
      <c r="E73" s="159"/>
      <c r="F73" s="200"/>
      <c r="G73" s="200"/>
      <c r="H73" s="221"/>
      <c r="I73" s="221"/>
      <c r="J73" s="36"/>
      <c r="K73" s="36"/>
      <c r="L73" s="200"/>
      <c r="M73" s="200"/>
      <c r="N73" s="247"/>
      <c r="O73" s="247"/>
      <c r="P73" s="200"/>
      <c r="Q73" s="200"/>
      <c r="R73" s="200"/>
      <c r="S73" s="200"/>
      <c r="T73" s="200"/>
      <c r="U73" s="200"/>
      <c r="V73" s="159"/>
      <c r="W73" s="21"/>
      <c r="X73" s="230" t="s">
        <v>288</v>
      </c>
      <c r="Y73" s="210"/>
      <c r="Z73" s="25" t="s">
        <v>82</v>
      </c>
      <c r="AA73" s="744"/>
      <c r="AB73" s="745"/>
      <c r="AC73" s="748"/>
      <c r="AD73" s="749"/>
      <c r="AE73" s="762"/>
    </row>
    <row r="74" spans="2:31" s="19" customFormat="1" ht="12.75" customHeight="1" x14ac:dyDescent="0.2">
      <c r="B74" s="20"/>
      <c r="C74" s="21"/>
      <c r="D74" s="21"/>
      <c r="E74" s="159"/>
      <c r="F74" s="200"/>
      <c r="G74" s="200"/>
      <c r="H74" s="221"/>
      <c r="I74" s="221"/>
      <c r="J74" s="36"/>
      <c r="K74" s="36"/>
      <c r="L74" s="200"/>
      <c r="M74" s="200"/>
      <c r="N74" s="247"/>
      <c r="O74" s="247"/>
      <c r="P74" s="200"/>
      <c r="Q74" s="200"/>
      <c r="R74" s="200"/>
      <c r="S74" s="200"/>
      <c r="T74" s="200"/>
      <c r="U74" s="200"/>
      <c r="V74" s="159"/>
      <c r="W74" s="21"/>
      <c r="X74" s="230" t="s">
        <v>288</v>
      </c>
      <c r="Y74" s="210"/>
      <c r="Z74" s="26"/>
      <c r="AA74" s="252"/>
      <c r="AB74" s="148"/>
      <c r="AC74" s="143"/>
      <c r="AD74" s="143"/>
      <c r="AE74" s="190"/>
    </row>
    <row r="75" spans="2:31" s="19" customFormat="1" ht="6.75" customHeight="1" x14ac:dyDescent="0.2">
      <c r="B75" s="20"/>
      <c r="C75" s="21"/>
      <c r="D75" s="21"/>
      <c r="E75" s="159"/>
      <c r="F75" s="200"/>
      <c r="G75" s="200"/>
      <c r="H75" s="221"/>
      <c r="I75" s="221"/>
      <c r="J75" s="36"/>
      <c r="K75" s="36"/>
      <c r="L75" s="200"/>
      <c r="M75" s="200"/>
      <c r="N75" s="247"/>
      <c r="O75" s="247"/>
      <c r="P75" s="200"/>
      <c r="Q75" s="200"/>
      <c r="R75" s="200"/>
      <c r="S75" s="200"/>
      <c r="T75" s="200"/>
      <c r="U75" s="200"/>
      <c r="V75" s="159"/>
      <c r="W75" s="21"/>
      <c r="X75" s="230" t="s">
        <v>288</v>
      </c>
      <c r="Y75" s="210"/>
      <c r="Z75" s="26"/>
      <c r="AA75" s="253"/>
      <c r="AB75" s="84"/>
      <c r="AC75" s="85"/>
      <c r="AD75" s="85"/>
      <c r="AE75" s="86"/>
    </row>
    <row r="76" spans="2:31" s="19" customFormat="1" x14ac:dyDescent="0.2">
      <c r="B76" s="20"/>
      <c r="C76" s="21"/>
      <c r="D76" s="71" t="s">
        <v>93</v>
      </c>
      <c r="G76" s="21"/>
      <c r="H76" s="217"/>
      <c r="I76" s="217"/>
      <c r="J76" s="25"/>
      <c r="K76" s="25"/>
      <c r="L76" s="21"/>
      <c r="M76" s="21"/>
      <c r="N76" s="244"/>
      <c r="O76" s="244"/>
      <c r="P76" s="21"/>
      <c r="Q76" s="188"/>
      <c r="R76" s="21"/>
      <c r="S76" s="21"/>
      <c r="T76" s="21"/>
      <c r="U76" s="21"/>
      <c r="V76" s="21"/>
      <c r="W76" s="71" t="s">
        <v>84</v>
      </c>
      <c r="X76" s="229"/>
      <c r="Y76" s="229"/>
      <c r="Z76" s="21"/>
      <c r="AA76" s="253"/>
      <c r="AB76" s="84"/>
      <c r="AC76" s="85"/>
      <c r="AD76" s="85"/>
      <c r="AE76" s="86"/>
    </row>
    <row r="77" spans="2:31" s="19" customFormat="1" x14ac:dyDescent="0.2">
      <c r="B77" s="20"/>
      <c r="C77" s="21"/>
      <c r="D77" s="149"/>
      <c r="E77" s="25" t="s">
        <v>92</v>
      </c>
      <c r="F77" s="733"/>
      <c r="G77" s="734"/>
      <c r="H77" s="211" t="s">
        <v>295</v>
      </c>
      <c r="I77" s="211">
        <f>J77*N77</f>
        <v>0</v>
      </c>
      <c r="J77" s="738"/>
      <c r="K77" s="739"/>
      <c r="L77" s="21" t="s">
        <v>43</v>
      </c>
      <c r="M77" s="21" t="s">
        <v>15</v>
      </c>
      <c r="N77" s="751"/>
      <c r="O77" s="752"/>
      <c r="P77" s="159" t="s">
        <v>5</v>
      </c>
      <c r="Q77" s="188" t="s">
        <v>16</v>
      </c>
      <c r="R77" s="737">
        <f>J77*N77*1000</f>
        <v>0</v>
      </c>
      <c r="S77" s="737"/>
      <c r="T77" s="737"/>
      <c r="U77" s="159" t="s">
        <v>1</v>
      </c>
      <c r="V77" s="159"/>
      <c r="W77" s="149"/>
      <c r="X77" s="230" t="s">
        <v>296</v>
      </c>
      <c r="Y77" s="230"/>
      <c r="Z77" s="70" t="s">
        <v>17</v>
      </c>
      <c r="AA77" s="156"/>
      <c r="AB77" s="25" t="s">
        <v>18</v>
      </c>
      <c r="AC77" s="741">
        <f>AA77*37</f>
        <v>0</v>
      </c>
      <c r="AD77" s="741"/>
      <c r="AE77" s="22" t="s">
        <v>1</v>
      </c>
    </row>
    <row r="78" spans="2:31" s="19" customFormat="1" x14ac:dyDescent="0.2">
      <c r="B78" s="20"/>
      <c r="C78" s="21"/>
      <c r="D78" s="21"/>
      <c r="E78" s="159"/>
      <c r="F78" s="759"/>
      <c r="G78" s="759"/>
      <c r="H78" s="222" t="s">
        <v>295</v>
      </c>
      <c r="I78" s="211">
        <f>J78*N78</f>
        <v>0</v>
      </c>
      <c r="J78" s="757"/>
      <c r="K78" s="757"/>
      <c r="L78" s="21"/>
      <c r="M78" s="21"/>
      <c r="N78" s="758"/>
      <c r="O78" s="758"/>
      <c r="P78" s="159"/>
      <c r="Q78" s="188"/>
      <c r="R78" s="759"/>
      <c r="S78" s="759"/>
      <c r="T78" s="759"/>
      <c r="U78" s="159"/>
      <c r="V78" s="159"/>
      <c r="W78" s="21"/>
      <c r="X78" s="230" t="s">
        <v>296</v>
      </c>
      <c r="Y78" s="210"/>
      <c r="Z78" s="25" t="s">
        <v>83</v>
      </c>
      <c r="AA78" s="253"/>
      <c r="AB78" s="84"/>
      <c r="AC78" s="85"/>
      <c r="AD78" s="85"/>
      <c r="AE78" s="86"/>
    </row>
    <row r="79" spans="2:31" s="19" customFormat="1" x14ac:dyDescent="0.2">
      <c r="B79" s="20"/>
      <c r="C79" s="21"/>
      <c r="D79" s="21"/>
      <c r="E79" s="159" t="s">
        <v>94</v>
      </c>
      <c r="F79" s="233"/>
      <c r="G79" s="234"/>
      <c r="H79" s="235"/>
      <c r="I79" s="235"/>
      <c r="J79" s="298"/>
      <c r="K79" s="298"/>
      <c r="L79" s="234"/>
      <c r="M79" s="234"/>
      <c r="N79" s="234"/>
      <c r="O79" s="234"/>
      <c r="P79" s="234"/>
      <c r="Q79" s="234"/>
      <c r="R79" s="234"/>
      <c r="S79" s="234"/>
      <c r="T79" s="234"/>
      <c r="U79" s="236"/>
      <c r="V79" s="159"/>
      <c r="W79" s="159"/>
      <c r="X79" s="230" t="s">
        <v>296</v>
      </c>
      <c r="Y79" s="206"/>
      <c r="Z79" s="159"/>
      <c r="AA79" s="253"/>
      <c r="AB79" s="84"/>
      <c r="AC79" s="85"/>
      <c r="AD79" s="85"/>
      <c r="AE79" s="86"/>
    </row>
    <row r="80" spans="2:31" s="19" customFormat="1" ht="15" customHeight="1" x14ac:dyDescent="0.2">
      <c r="B80" s="20"/>
      <c r="C80" s="21"/>
      <c r="D80" s="21"/>
      <c r="E80" s="159" t="s">
        <v>10</v>
      </c>
      <c r="F80" s="233"/>
      <c r="G80" s="234"/>
      <c r="H80" s="235"/>
      <c r="I80" s="235"/>
      <c r="J80" s="298"/>
      <c r="K80" s="298"/>
      <c r="L80" s="234"/>
      <c r="M80" s="234"/>
      <c r="N80" s="234"/>
      <c r="O80" s="234"/>
      <c r="P80" s="234"/>
      <c r="Q80" s="234"/>
      <c r="R80" s="234"/>
      <c r="S80" s="234"/>
      <c r="T80" s="234"/>
      <c r="U80" s="236"/>
      <c r="V80" s="159"/>
      <c r="W80" s="149"/>
      <c r="X80" s="230" t="s">
        <v>296</v>
      </c>
      <c r="Y80" s="210"/>
      <c r="Z80" s="26" t="s">
        <v>17</v>
      </c>
      <c r="AA80" s="742"/>
      <c r="AB80" s="743"/>
      <c r="AC80" s="746"/>
      <c r="AD80" s="747"/>
      <c r="AE80" s="762" t="s">
        <v>1</v>
      </c>
    </row>
    <row r="81" spans="2:31" s="19" customFormat="1" ht="15" customHeight="1" x14ac:dyDescent="0.2">
      <c r="B81" s="20"/>
      <c r="C81" s="21"/>
      <c r="D81" s="21"/>
      <c r="E81" s="159"/>
      <c r="F81" s="200"/>
      <c r="G81" s="200"/>
      <c r="H81" s="221"/>
      <c r="I81" s="221"/>
      <c r="J81" s="36"/>
      <c r="K81" s="36"/>
      <c r="L81" s="200"/>
      <c r="M81" s="200"/>
      <c r="N81" s="200"/>
      <c r="O81" s="200"/>
      <c r="P81" s="200"/>
      <c r="Q81" s="200"/>
      <c r="R81" s="200"/>
      <c r="S81" s="200"/>
      <c r="T81" s="200"/>
      <c r="U81" s="200"/>
      <c r="V81" s="159"/>
      <c r="W81" s="21"/>
      <c r="X81" s="230" t="s">
        <v>296</v>
      </c>
      <c r="Y81" s="210"/>
      <c r="Z81" s="25" t="s">
        <v>82</v>
      </c>
      <c r="AA81" s="744"/>
      <c r="AB81" s="745"/>
      <c r="AC81" s="748"/>
      <c r="AD81" s="749"/>
      <c r="AE81" s="762"/>
    </row>
    <row r="82" spans="2:31" s="19" customFormat="1" x14ac:dyDescent="0.2">
      <c r="B82" s="20"/>
      <c r="C82" s="21"/>
      <c r="D82" s="21"/>
      <c r="E82" s="159"/>
      <c r="F82" s="200"/>
      <c r="G82" s="200"/>
      <c r="H82" s="221"/>
      <c r="I82" s="221"/>
      <c r="J82" s="36"/>
      <c r="K82" s="36"/>
      <c r="L82" s="200"/>
      <c r="M82" s="200"/>
      <c r="N82" s="200"/>
      <c r="O82" s="200"/>
      <c r="P82" s="200"/>
      <c r="Q82" s="200"/>
      <c r="R82" s="200"/>
      <c r="S82" s="200"/>
      <c r="T82" s="200"/>
      <c r="U82" s="200"/>
      <c r="V82" s="159"/>
      <c r="W82" s="21"/>
      <c r="X82" s="230" t="s">
        <v>296</v>
      </c>
      <c r="Y82" s="210"/>
      <c r="AA82" s="253"/>
      <c r="AB82" s="84"/>
      <c r="AC82" s="85"/>
      <c r="AD82" s="85"/>
      <c r="AE82" s="86"/>
    </row>
    <row r="83" spans="2:31" s="19" customFormat="1" ht="13.5" customHeight="1" x14ac:dyDescent="0.2">
      <c r="B83" s="20"/>
      <c r="C83" s="21"/>
      <c r="D83" s="149"/>
      <c r="E83" s="21" t="s">
        <v>13</v>
      </c>
      <c r="F83" s="21" t="s">
        <v>216</v>
      </c>
      <c r="G83" s="21"/>
      <c r="H83" s="217" t="s">
        <v>301</v>
      </c>
      <c r="I83" s="217">
        <f>J83</f>
        <v>0</v>
      </c>
      <c r="J83" s="738"/>
      <c r="K83" s="739"/>
      <c r="L83" s="25" t="s">
        <v>126</v>
      </c>
      <c r="M83" s="21" t="s">
        <v>15</v>
      </c>
      <c r="N83" s="741">
        <v>60</v>
      </c>
      <c r="O83" s="741"/>
      <c r="P83" s="25" t="s">
        <v>127</v>
      </c>
      <c r="Q83" s="188" t="s">
        <v>16</v>
      </c>
      <c r="R83" s="737">
        <f>J83*N83</f>
        <v>0</v>
      </c>
      <c r="S83" s="737"/>
      <c r="T83" s="737"/>
      <c r="U83" s="159" t="s">
        <v>1</v>
      </c>
      <c r="V83" s="21"/>
      <c r="X83" s="228"/>
      <c r="Y83" s="228"/>
      <c r="AA83" s="38"/>
      <c r="AE83" s="22"/>
    </row>
    <row r="84" spans="2:31" s="19" customFormat="1" ht="12.75" customHeight="1" x14ac:dyDescent="0.2">
      <c r="B84" s="20"/>
      <c r="C84" s="21"/>
      <c r="D84" s="21"/>
      <c r="E84" s="21"/>
      <c r="F84" s="21" t="s">
        <v>217</v>
      </c>
      <c r="G84" s="21"/>
      <c r="H84" s="217" t="s">
        <v>302</v>
      </c>
      <c r="I84" s="217">
        <f>J84</f>
        <v>0</v>
      </c>
      <c r="J84" s="738"/>
      <c r="K84" s="739"/>
      <c r="L84" s="25" t="s">
        <v>126</v>
      </c>
      <c r="M84" s="21" t="s">
        <v>15</v>
      </c>
      <c r="N84" s="741">
        <v>60</v>
      </c>
      <c r="O84" s="741"/>
      <c r="P84" s="25" t="s">
        <v>127</v>
      </c>
      <c r="Q84" s="188" t="s">
        <v>16</v>
      </c>
      <c r="R84" s="737">
        <f>J84*N84</f>
        <v>0</v>
      </c>
      <c r="S84" s="737"/>
      <c r="T84" s="737"/>
      <c r="U84" s="159" t="s">
        <v>1</v>
      </c>
      <c r="V84" s="21"/>
      <c r="X84" s="228"/>
      <c r="Y84" s="228"/>
      <c r="AA84" s="38"/>
      <c r="AE84" s="22"/>
    </row>
    <row r="85" spans="2:31" s="19" customFormat="1" x14ac:dyDescent="0.2">
      <c r="B85" s="20"/>
      <c r="C85" s="21"/>
      <c r="D85" s="21"/>
      <c r="E85" s="21"/>
      <c r="F85" s="21" t="s">
        <v>218</v>
      </c>
      <c r="G85" s="21"/>
      <c r="H85" s="217" t="s">
        <v>303</v>
      </c>
      <c r="I85" s="217">
        <f>J85</f>
        <v>0</v>
      </c>
      <c r="J85" s="738"/>
      <c r="K85" s="739"/>
      <c r="L85" s="25" t="s">
        <v>126</v>
      </c>
      <c r="M85" s="21" t="s">
        <v>15</v>
      </c>
      <c r="N85" s="741">
        <v>60</v>
      </c>
      <c r="O85" s="741"/>
      <c r="P85" s="25" t="s">
        <v>127</v>
      </c>
      <c r="Q85" s="188" t="s">
        <v>16</v>
      </c>
      <c r="R85" s="737">
        <f>J85*N85</f>
        <v>0</v>
      </c>
      <c r="S85" s="737"/>
      <c r="T85" s="737"/>
      <c r="U85" s="159" t="s">
        <v>1</v>
      </c>
      <c r="V85" s="21"/>
      <c r="W85" s="21"/>
      <c r="X85" s="210"/>
      <c r="Y85" s="210"/>
      <c r="Z85" s="21"/>
      <c r="AA85" s="25"/>
      <c r="AB85" s="25"/>
      <c r="AC85" s="25"/>
      <c r="AD85" s="21"/>
      <c r="AE85" s="22"/>
    </row>
    <row r="86" spans="2:31" s="19" customFormat="1" ht="18.75" customHeight="1" x14ac:dyDescent="0.2">
      <c r="B86" s="20"/>
      <c r="C86" s="21"/>
      <c r="D86" s="21"/>
      <c r="E86" s="26"/>
      <c r="F86" s="26"/>
      <c r="G86" s="26"/>
      <c r="H86" s="217"/>
      <c r="I86" s="217"/>
      <c r="J86" s="733"/>
      <c r="K86" s="733"/>
      <c r="L86" s="21"/>
      <c r="M86" s="21"/>
      <c r="N86" s="733"/>
      <c r="O86" s="733"/>
      <c r="P86" s="25"/>
      <c r="Q86" s="188"/>
      <c r="R86" s="735"/>
      <c r="S86" s="735"/>
      <c r="T86" s="735"/>
      <c r="U86" s="159"/>
      <c r="V86" s="21"/>
      <c r="W86" s="21"/>
      <c r="X86" s="210" t="s">
        <v>329</v>
      </c>
      <c r="Y86" s="210">
        <f>AB86</f>
        <v>0</v>
      </c>
      <c r="Z86" s="760" t="s">
        <v>23</v>
      </c>
      <c r="AA86" s="760"/>
      <c r="AB86" s="761">
        <f>SUM(R67:T69)+SUM(AC67:AD84)+SUM(R83:T85)+SUM(R77:T78)</f>
        <v>0</v>
      </c>
      <c r="AC86" s="761"/>
      <c r="AD86" s="761"/>
      <c r="AE86" s="32" t="s">
        <v>1</v>
      </c>
    </row>
    <row r="87" spans="2:31" s="19" customFormat="1" ht="6" customHeight="1" x14ac:dyDescent="0.2">
      <c r="B87" s="27"/>
      <c r="C87" s="28"/>
      <c r="D87" s="28"/>
      <c r="E87" s="28"/>
      <c r="F87" s="28"/>
      <c r="G87" s="28"/>
      <c r="H87" s="223"/>
      <c r="I87" s="223"/>
      <c r="J87" s="37"/>
      <c r="K87" s="37"/>
      <c r="L87" s="28"/>
      <c r="M87" s="28"/>
      <c r="N87" s="37"/>
      <c r="O87" s="37"/>
      <c r="P87" s="28"/>
      <c r="Q87" s="192"/>
      <c r="R87" s="28"/>
      <c r="S87" s="28"/>
      <c r="T87" s="28"/>
      <c r="U87" s="28"/>
      <c r="V87" s="28"/>
      <c r="W87" s="28"/>
      <c r="X87" s="214"/>
      <c r="Y87" s="214"/>
      <c r="Z87" s="28"/>
      <c r="AA87" s="37"/>
      <c r="AB87" s="37"/>
      <c r="AC87" s="37"/>
      <c r="AD87" s="28"/>
      <c r="AE87" s="30"/>
    </row>
    <row r="88" spans="2:31" s="19" customFormat="1" ht="12.75" customHeight="1" x14ac:dyDescent="0.2">
      <c r="B88" s="16"/>
      <c r="C88" s="16"/>
      <c r="D88" s="16"/>
      <c r="E88" s="16"/>
      <c r="F88" s="16"/>
      <c r="G88" s="16"/>
      <c r="H88" s="224"/>
      <c r="I88" s="224"/>
      <c r="J88" s="39"/>
      <c r="K88" s="39"/>
      <c r="L88" s="16"/>
      <c r="M88" s="16"/>
      <c r="N88" s="39"/>
      <c r="O88" s="39"/>
      <c r="P88" s="16"/>
      <c r="Q88" s="17"/>
      <c r="R88" s="16"/>
      <c r="S88" s="16"/>
      <c r="T88" s="16"/>
      <c r="U88" s="16"/>
      <c r="V88" s="16"/>
      <c r="W88" s="16"/>
      <c r="X88" s="215"/>
      <c r="Y88" s="215"/>
      <c r="Z88" s="16"/>
      <c r="AA88" s="39"/>
      <c r="AB88" s="39"/>
      <c r="AC88" s="39"/>
      <c r="AD88" s="16"/>
      <c r="AE88" s="16"/>
    </row>
    <row r="90" spans="2:31" ht="12" customHeight="1" x14ac:dyDescent="0.2">
      <c r="B90" s="12"/>
      <c r="C90" s="10"/>
      <c r="D90" s="10"/>
      <c r="E90" s="10"/>
      <c r="F90" s="10"/>
      <c r="G90" s="10"/>
      <c r="H90" s="219"/>
      <c r="I90" s="219"/>
      <c r="J90" s="35"/>
      <c r="K90" s="35"/>
      <c r="L90" s="10"/>
      <c r="M90" s="10"/>
      <c r="N90" s="35"/>
      <c r="O90" s="35"/>
      <c r="P90" s="10"/>
      <c r="Q90" s="181"/>
      <c r="R90" s="10"/>
      <c r="S90" s="10"/>
      <c r="T90" s="10"/>
      <c r="U90" s="10"/>
      <c r="V90" s="10"/>
      <c r="W90" s="10"/>
      <c r="X90" s="208" t="s">
        <v>34</v>
      </c>
      <c r="Y90" s="208" t="s">
        <v>36</v>
      </c>
      <c r="Z90" s="317" t="s">
        <v>494</v>
      </c>
      <c r="AA90" s="35"/>
      <c r="AB90" s="35"/>
      <c r="AC90" s="35"/>
      <c r="AD90" s="10"/>
      <c r="AE90" s="11"/>
    </row>
    <row r="91" spans="2:31" s="19" customFormat="1" ht="14.4" x14ac:dyDescent="0.2">
      <c r="B91" s="750"/>
      <c r="C91" s="736"/>
      <c r="D91" s="151"/>
      <c r="E91" s="31" t="s">
        <v>159</v>
      </c>
      <c r="F91" s="31"/>
      <c r="G91" s="31"/>
      <c r="H91" s="220"/>
      <c r="I91" s="220"/>
      <c r="J91" s="25"/>
      <c r="K91" s="25"/>
      <c r="L91" s="21"/>
      <c r="M91" s="21"/>
      <c r="N91" s="25"/>
      <c r="O91" s="25"/>
      <c r="P91" s="23" t="s">
        <v>25</v>
      </c>
      <c r="Q91" s="753"/>
      <c r="R91" s="754"/>
      <c r="S91" s="21"/>
      <c r="T91" s="21"/>
      <c r="U91" s="21"/>
      <c r="V91" s="21"/>
      <c r="W91" s="25" t="s">
        <v>492</v>
      </c>
      <c r="X91" s="210"/>
      <c r="Y91" s="210"/>
      <c r="Z91" s="315"/>
      <c r="AA91" s="312" t="s">
        <v>493</v>
      </c>
      <c r="AB91" s="740"/>
      <c r="AC91" s="740"/>
      <c r="AD91" s="740"/>
      <c r="AE91" s="22"/>
    </row>
    <row r="92" spans="2:31" s="19" customFormat="1" ht="9.75" customHeight="1" x14ac:dyDescent="0.2">
      <c r="B92" s="191"/>
      <c r="C92" s="188"/>
      <c r="D92" s="31"/>
      <c r="E92" s="31"/>
      <c r="F92" s="31"/>
      <c r="G92" s="31"/>
      <c r="H92" s="220"/>
      <c r="I92" s="220"/>
      <c r="J92" s="25"/>
      <c r="K92" s="25"/>
      <c r="L92" s="21"/>
      <c r="M92" s="21"/>
      <c r="N92" s="25"/>
      <c r="O92" s="25"/>
      <c r="P92" s="21"/>
      <c r="Q92" s="188"/>
      <c r="R92" s="188"/>
      <c r="S92" s="21"/>
      <c r="T92" s="21"/>
      <c r="U92" s="21"/>
      <c r="V92" s="21"/>
      <c r="W92" s="21"/>
      <c r="X92" s="210"/>
      <c r="Y92" s="210"/>
      <c r="Z92" s="21"/>
      <c r="AA92" s="25"/>
      <c r="AB92" s="25"/>
      <c r="AC92" s="25"/>
      <c r="AD92" s="21"/>
      <c r="AE92" s="22"/>
    </row>
    <row r="93" spans="2:31" s="19" customFormat="1" x14ac:dyDescent="0.2">
      <c r="B93" s="20"/>
      <c r="C93" s="21"/>
      <c r="D93" s="71" t="s">
        <v>85</v>
      </c>
      <c r="G93" s="21"/>
      <c r="H93" s="217"/>
      <c r="I93" s="217"/>
      <c r="J93" s="25"/>
      <c r="K93" s="25"/>
      <c r="L93" s="21"/>
      <c r="M93" s="21"/>
      <c r="N93" s="25"/>
      <c r="O93" s="25"/>
      <c r="P93" s="21"/>
      <c r="Q93" s="188"/>
      <c r="R93" s="21"/>
      <c r="S93" s="21"/>
      <c r="T93" s="21"/>
      <c r="U93" s="21"/>
      <c r="V93" s="21"/>
      <c r="W93" s="71" t="s">
        <v>84</v>
      </c>
      <c r="X93" s="229"/>
      <c r="Y93" s="229"/>
      <c r="Z93" s="21"/>
      <c r="AA93" s="25"/>
      <c r="AB93" s="25"/>
      <c r="AC93" s="25"/>
      <c r="AD93" s="21"/>
      <c r="AE93" s="22"/>
    </row>
    <row r="94" spans="2:31" s="19" customFormat="1" x14ac:dyDescent="0.2">
      <c r="B94" s="20"/>
      <c r="C94" s="21"/>
      <c r="D94" s="149"/>
      <c r="E94" s="159" t="s">
        <v>12</v>
      </c>
      <c r="F94" s="733" t="s">
        <v>40</v>
      </c>
      <c r="G94" s="734"/>
      <c r="H94" s="211" t="s">
        <v>297</v>
      </c>
      <c r="I94" s="211">
        <f>J94*N94</f>
        <v>0</v>
      </c>
      <c r="J94" s="738"/>
      <c r="K94" s="739"/>
      <c r="L94" s="21" t="s">
        <v>43</v>
      </c>
      <c r="M94" s="21" t="s">
        <v>15</v>
      </c>
      <c r="N94" s="751"/>
      <c r="O94" s="752"/>
      <c r="P94" s="159" t="s">
        <v>5</v>
      </c>
      <c r="Q94" s="188" t="s">
        <v>16</v>
      </c>
      <c r="R94" s="737">
        <f>J94*N94*2800</f>
        <v>0</v>
      </c>
      <c r="S94" s="737"/>
      <c r="T94" s="737"/>
      <c r="U94" s="159" t="s">
        <v>1</v>
      </c>
      <c r="V94" s="159"/>
      <c r="W94" s="149"/>
      <c r="X94" s="211" t="s">
        <v>299</v>
      </c>
      <c r="Y94" s="230"/>
      <c r="Z94" s="70" t="s">
        <v>17</v>
      </c>
      <c r="AA94" s="156"/>
      <c r="AB94" s="25" t="s">
        <v>18</v>
      </c>
      <c r="AC94" s="741">
        <f>AA94*37</f>
        <v>0</v>
      </c>
      <c r="AD94" s="741"/>
      <c r="AE94" s="22" t="s">
        <v>1</v>
      </c>
    </row>
    <row r="95" spans="2:31" s="19" customFormat="1" x14ac:dyDescent="0.2">
      <c r="B95" s="20"/>
      <c r="C95" s="21"/>
      <c r="D95" s="21"/>
      <c r="E95" s="159"/>
      <c r="F95" s="735" t="s">
        <v>41</v>
      </c>
      <c r="G95" s="736"/>
      <c r="H95" s="211" t="s">
        <v>297</v>
      </c>
      <c r="I95" s="211">
        <f>J95*N95</f>
        <v>0</v>
      </c>
      <c r="J95" s="738"/>
      <c r="K95" s="739"/>
      <c r="L95" s="21" t="s">
        <v>43</v>
      </c>
      <c r="M95" s="21" t="s">
        <v>15</v>
      </c>
      <c r="N95" s="751"/>
      <c r="O95" s="752"/>
      <c r="P95" s="159" t="s">
        <v>5</v>
      </c>
      <c r="Q95" s="188" t="s">
        <v>16</v>
      </c>
      <c r="R95" s="737">
        <f>J95*N95*2800</f>
        <v>0</v>
      </c>
      <c r="S95" s="737"/>
      <c r="T95" s="737"/>
      <c r="U95" s="159" t="s">
        <v>1</v>
      </c>
      <c r="V95" s="159"/>
      <c r="W95" s="21"/>
      <c r="X95" s="211" t="s">
        <v>299</v>
      </c>
      <c r="Y95" s="210"/>
      <c r="Z95" s="25" t="s">
        <v>83</v>
      </c>
      <c r="AA95" s="156"/>
      <c r="AB95" s="25" t="s">
        <v>18</v>
      </c>
      <c r="AC95" s="741">
        <f>AA95*37</f>
        <v>0</v>
      </c>
      <c r="AD95" s="741"/>
      <c r="AE95" s="22" t="s">
        <v>1</v>
      </c>
    </row>
    <row r="96" spans="2:31" s="19" customFormat="1" x14ac:dyDescent="0.2">
      <c r="B96" s="20"/>
      <c r="C96" s="21"/>
      <c r="D96" s="21"/>
      <c r="E96" s="159"/>
      <c r="F96" s="159"/>
      <c r="G96" s="159"/>
      <c r="H96" s="211" t="s">
        <v>297</v>
      </c>
      <c r="I96" s="211">
        <f>J96*N96</f>
        <v>0</v>
      </c>
      <c r="J96" s="738"/>
      <c r="K96" s="739"/>
      <c r="L96" s="21" t="s">
        <v>14</v>
      </c>
      <c r="M96" s="21" t="s">
        <v>15</v>
      </c>
      <c r="N96" s="751"/>
      <c r="O96" s="752"/>
      <c r="P96" s="159" t="s">
        <v>5</v>
      </c>
      <c r="Q96" s="188" t="s">
        <v>16</v>
      </c>
      <c r="R96" s="737">
        <f>J96*N96*2800</f>
        <v>0</v>
      </c>
      <c r="S96" s="737"/>
      <c r="T96" s="737"/>
      <c r="U96" s="159" t="s">
        <v>1</v>
      </c>
      <c r="V96" s="159"/>
      <c r="W96" s="21"/>
      <c r="X96" s="211" t="s">
        <v>299</v>
      </c>
      <c r="Y96" s="210"/>
      <c r="Z96" s="159"/>
      <c r="AA96" s="156"/>
      <c r="AB96" s="25" t="s">
        <v>18</v>
      </c>
      <c r="AC96" s="741">
        <f>AA96*37</f>
        <v>0</v>
      </c>
      <c r="AD96" s="741"/>
      <c r="AE96" s="22" t="s">
        <v>1</v>
      </c>
    </row>
    <row r="97" spans="2:31" s="19" customFormat="1" x14ac:dyDescent="0.2">
      <c r="B97" s="20"/>
      <c r="C97" s="21"/>
      <c r="D97" s="21"/>
      <c r="E97" s="159"/>
      <c r="F97" s="159"/>
      <c r="G97" s="159"/>
      <c r="H97" s="211" t="s">
        <v>297</v>
      </c>
      <c r="I97" s="211">
        <f>J97*N97</f>
        <v>0</v>
      </c>
      <c r="J97" s="36"/>
      <c r="K97" s="36"/>
      <c r="L97" s="200"/>
      <c r="M97" s="200"/>
      <c r="N97" s="245"/>
      <c r="O97" s="245"/>
      <c r="P97" s="200"/>
      <c r="Q97" s="200"/>
      <c r="R97" s="188"/>
      <c r="S97" s="188"/>
      <c r="T97" s="188"/>
      <c r="U97" s="159"/>
      <c r="V97" s="21"/>
      <c r="W97" s="21"/>
      <c r="X97" s="211" t="s">
        <v>299</v>
      </c>
      <c r="Y97" s="210"/>
      <c r="Z97" s="200"/>
      <c r="AA97" s="251"/>
      <c r="AB97" s="25" t="s">
        <v>18</v>
      </c>
      <c r="AC97" s="741">
        <f>AA97*37</f>
        <v>0</v>
      </c>
      <c r="AD97" s="741"/>
      <c r="AE97" s="22" t="s">
        <v>1</v>
      </c>
    </row>
    <row r="98" spans="2:31" s="19" customFormat="1" x14ac:dyDescent="0.2">
      <c r="B98" s="20"/>
      <c r="C98" s="21"/>
      <c r="D98" s="21"/>
      <c r="E98" s="159" t="s">
        <v>94</v>
      </c>
      <c r="F98" s="233"/>
      <c r="G98" s="234"/>
      <c r="H98" s="235"/>
      <c r="I98" s="235"/>
      <c r="J98" s="298"/>
      <c r="K98" s="298"/>
      <c r="L98" s="234"/>
      <c r="M98" s="234"/>
      <c r="N98" s="248"/>
      <c r="O98" s="248"/>
      <c r="P98" s="234"/>
      <c r="Q98" s="234"/>
      <c r="R98" s="234"/>
      <c r="S98" s="234"/>
      <c r="T98" s="234"/>
      <c r="U98" s="236"/>
      <c r="V98" s="159"/>
      <c r="W98" s="159"/>
      <c r="X98" s="211" t="s">
        <v>299</v>
      </c>
      <c r="Y98" s="206"/>
      <c r="Z98" s="159"/>
      <c r="AA98" s="25"/>
      <c r="AB98" s="159"/>
      <c r="AC98" s="159"/>
      <c r="AD98" s="159"/>
      <c r="AE98" s="24"/>
    </row>
    <row r="99" spans="2:31" s="19" customFormat="1" ht="13.5" customHeight="1" x14ac:dyDescent="0.2">
      <c r="B99" s="20"/>
      <c r="C99" s="21"/>
      <c r="D99" s="21"/>
      <c r="E99" s="159" t="s">
        <v>10</v>
      </c>
      <c r="F99" s="233"/>
      <c r="G99" s="234"/>
      <c r="H99" s="235"/>
      <c r="I99" s="235"/>
      <c r="J99" s="298"/>
      <c r="K99" s="298"/>
      <c r="L99" s="234"/>
      <c r="M99" s="234"/>
      <c r="N99" s="248"/>
      <c r="O99" s="248"/>
      <c r="P99" s="234"/>
      <c r="Q99" s="234"/>
      <c r="R99" s="234"/>
      <c r="S99" s="234"/>
      <c r="T99" s="234"/>
      <c r="U99" s="236"/>
      <c r="V99" s="159"/>
      <c r="W99" s="149"/>
      <c r="X99" s="211" t="s">
        <v>299</v>
      </c>
      <c r="Y99" s="210"/>
      <c r="Z99" s="26" t="s">
        <v>17</v>
      </c>
      <c r="AA99" s="742"/>
      <c r="AB99" s="743"/>
      <c r="AC99" s="746"/>
      <c r="AD99" s="747"/>
      <c r="AE99" s="762" t="s">
        <v>1</v>
      </c>
    </row>
    <row r="100" spans="2:31" s="19" customFormat="1" ht="13.5" customHeight="1" x14ac:dyDescent="0.2">
      <c r="B100" s="20"/>
      <c r="C100" s="21"/>
      <c r="D100" s="21"/>
      <c r="E100" s="159"/>
      <c r="F100" s="200"/>
      <c r="G100" s="200"/>
      <c r="H100" s="221"/>
      <c r="I100" s="221"/>
      <c r="J100" s="36"/>
      <c r="K100" s="36"/>
      <c r="L100" s="200"/>
      <c r="M100" s="200"/>
      <c r="N100" s="247"/>
      <c r="O100" s="247"/>
      <c r="P100" s="200"/>
      <c r="Q100" s="200"/>
      <c r="R100" s="200"/>
      <c r="S100" s="200"/>
      <c r="T100" s="200"/>
      <c r="U100" s="200"/>
      <c r="V100" s="159"/>
      <c r="W100" s="21"/>
      <c r="X100" s="211" t="s">
        <v>299</v>
      </c>
      <c r="Y100" s="210"/>
      <c r="Z100" s="25" t="s">
        <v>82</v>
      </c>
      <c r="AA100" s="744"/>
      <c r="AB100" s="745"/>
      <c r="AC100" s="748"/>
      <c r="AD100" s="749"/>
      <c r="AE100" s="762"/>
    </row>
    <row r="101" spans="2:31" s="19" customFormat="1" ht="12.75" customHeight="1" x14ac:dyDescent="0.2">
      <c r="B101" s="20"/>
      <c r="C101" s="21"/>
      <c r="D101" s="21"/>
      <c r="E101" s="159"/>
      <c r="F101" s="200"/>
      <c r="G101" s="200"/>
      <c r="H101" s="221"/>
      <c r="I101" s="221"/>
      <c r="J101" s="36"/>
      <c r="K101" s="36"/>
      <c r="L101" s="200"/>
      <c r="M101" s="200"/>
      <c r="N101" s="247"/>
      <c r="O101" s="247"/>
      <c r="P101" s="200"/>
      <c r="Q101" s="200"/>
      <c r="R101" s="200"/>
      <c r="S101" s="200"/>
      <c r="T101" s="200"/>
      <c r="U101" s="200"/>
      <c r="V101" s="159"/>
      <c r="W101" s="21"/>
      <c r="X101" s="211" t="s">
        <v>299</v>
      </c>
      <c r="Y101" s="210"/>
      <c r="Z101" s="26"/>
      <c r="AA101" s="252"/>
      <c r="AB101" s="148"/>
      <c r="AC101" s="143"/>
      <c r="AD101" s="143"/>
      <c r="AE101" s="190"/>
    </row>
    <row r="102" spans="2:31" s="19" customFormat="1" ht="6.75" customHeight="1" x14ac:dyDescent="0.2">
      <c r="B102" s="20"/>
      <c r="C102" s="21"/>
      <c r="D102" s="21"/>
      <c r="E102" s="159"/>
      <c r="F102" s="200"/>
      <c r="G102" s="200"/>
      <c r="H102" s="221"/>
      <c r="I102" s="221"/>
      <c r="J102" s="36"/>
      <c r="K102" s="36"/>
      <c r="L102" s="200"/>
      <c r="M102" s="200"/>
      <c r="N102" s="247"/>
      <c r="O102" s="247"/>
      <c r="P102" s="200"/>
      <c r="Q102" s="200"/>
      <c r="R102" s="200"/>
      <c r="S102" s="200"/>
      <c r="T102" s="200"/>
      <c r="U102" s="200"/>
      <c r="V102" s="159"/>
      <c r="W102" s="21"/>
      <c r="X102" s="211" t="s">
        <v>299</v>
      </c>
      <c r="Y102" s="210"/>
      <c r="Z102" s="26"/>
      <c r="AA102" s="253"/>
      <c r="AB102" s="84"/>
      <c r="AC102" s="85"/>
      <c r="AD102" s="85"/>
      <c r="AE102" s="86"/>
    </row>
    <row r="103" spans="2:31" s="19" customFormat="1" x14ac:dyDescent="0.2">
      <c r="B103" s="20"/>
      <c r="C103" s="21"/>
      <c r="D103" s="71" t="s">
        <v>93</v>
      </c>
      <c r="G103" s="21"/>
      <c r="H103" s="217"/>
      <c r="I103" s="217"/>
      <c r="J103" s="25"/>
      <c r="K103" s="25"/>
      <c r="L103" s="21"/>
      <c r="M103" s="21"/>
      <c r="N103" s="244"/>
      <c r="O103" s="244"/>
      <c r="P103" s="21"/>
      <c r="Q103" s="188"/>
      <c r="R103" s="21"/>
      <c r="S103" s="21"/>
      <c r="T103" s="21"/>
      <c r="U103" s="21"/>
      <c r="V103" s="21"/>
      <c r="W103" s="71" t="s">
        <v>84</v>
      </c>
      <c r="X103" s="229"/>
      <c r="Y103" s="229"/>
      <c r="Z103" s="21"/>
      <c r="AA103" s="253"/>
      <c r="AB103" s="84"/>
      <c r="AC103" s="85"/>
      <c r="AD103" s="85"/>
      <c r="AE103" s="86"/>
    </row>
    <row r="104" spans="2:31" s="19" customFormat="1" x14ac:dyDescent="0.2">
      <c r="B104" s="20"/>
      <c r="C104" s="21"/>
      <c r="D104" s="149"/>
      <c r="E104" s="25" t="s">
        <v>92</v>
      </c>
      <c r="F104" s="733"/>
      <c r="G104" s="734"/>
      <c r="H104" s="211" t="s">
        <v>298</v>
      </c>
      <c r="I104" s="211">
        <f>J104*N104</f>
        <v>0</v>
      </c>
      <c r="J104" s="738"/>
      <c r="K104" s="739"/>
      <c r="L104" s="21" t="s">
        <v>43</v>
      </c>
      <c r="M104" s="21" t="s">
        <v>15</v>
      </c>
      <c r="N104" s="751"/>
      <c r="O104" s="752"/>
      <c r="P104" s="159" t="s">
        <v>5</v>
      </c>
      <c r="Q104" s="188" t="s">
        <v>16</v>
      </c>
      <c r="R104" s="737">
        <f>J104*N104*1000</f>
        <v>0</v>
      </c>
      <c r="S104" s="737"/>
      <c r="T104" s="737"/>
      <c r="U104" s="159" t="s">
        <v>1</v>
      </c>
      <c r="V104" s="159"/>
      <c r="W104" s="149"/>
      <c r="X104" s="230" t="s">
        <v>300</v>
      </c>
      <c r="Y104" s="230"/>
      <c r="Z104" s="70" t="s">
        <v>17</v>
      </c>
      <c r="AA104" s="156"/>
      <c r="AB104" s="25" t="s">
        <v>18</v>
      </c>
      <c r="AC104" s="741">
        <f>AA104*37</f>
        <v>0</v>
      </c>
      <c r="AD104" s="741"/>
      <c r="AE104" s="22" t="s">
        <v>1</v>
      </c>
    </row>
    <row r="105" spans="2:31" s="19" customFormat="1" x14ac:dyDescent="0.2">
      <c r="B105" s="20"/>
      <c r="C105" s="21"/>
      <c r="D105" s="21"/>
      <c r="E105" s="159"/>
      <c r="F105" s="759"/>
      <c r="G105" s="759"/>
      <c r="H105" s="211" t="s">
        <v>298</v>
      </c>
      <c r="I105" s="211">
        <f>J105*N105</f>
        <v>0</v>
      </c>
      <c r="J105" s="757"/>
      <c r="K105" s="757"/>
      <c r="L105" s="21"/>
      <c r="M105" s="21"/>
      <c r="N105" s="758"/>
      <c r="O105" s="758"/>
      <c r="P105" s="159"/>
      <c r="Q105" s="188"/>
      <c r="R105" s="759"/>
      <c r="S105" s="759"/>
      <c r="T105" s="759"/>
      <c r="U105" s="159"/>
      <c r="V105" s="159"/>
      <c r="W105" s="21"/>
      <c r="X105" s="230" t="s">
        <v>300</v>
      </c>
      <c r="Y105" s="210"/>
      <c r="Z105" s="25" t="s">
        <v>83</v>
      </c>
      <c r="AA105" s="253"/>
      <c r="AB105" s="84"/>
      <c r="AC105" s="85"/>
      <c r="AD105" s="85"/>
      <c r="AE105" s="86"/>
    </row>
    <row r="106" spans="2:31" s="19" customFormat="1" x14ac:dyDescent="0.2">
      <c r="B106" s="20"/>
      <c r="C106" s="21"/>
      <c r="D106" s="21"/>
      <c r="E106" s="159" t="s">
        <v>94</v>
      </c>
      <c r="F106" s="233"/>
      <c r="G106" s="234"/>
      <c r="H106" s="235"/>
      <c r="I106" s="235"/>
      <c r="J106" s="298"/>
      <c r="K106" s="298"/>
      <c r="L106" s="234"/>
      <c r="M106" s="234"/>
      <c r="N106" s="234"/>
      <c r="O106" s="234"/>
      <c r="P106" s="234"/>
      <c r="Q106" s="234"/>
      <c r="R106" s="234"/>
      <c r="S106" s="234"/>
      <c r="T106" s="234"/>
      <c r="U106" s="236"/>
      <c r="V106" s="159"/>
      <c r="W106" s="159"/>
      <c r="X106" s="230" t="s">
        <v>300</v>
      </c>
      <c r="Y106" s="206"/>
      <c r="Z106" s="159"/>
      <c r="AA106" s="253"/>
      <c r="AB106" s="84"/>
      <c r="AC106" s="85"/>
      <c r="AD106" s="85"/>
      <c r="AE106" s="86"/>
    </row>
    <row r="107" spans="2:31" s="19" customFormat="1" ht="15" customHeight="1" x14ac:dyDescent="0.2">
      <c r="B107" s="20"/>
      <c r="C107" s="21"/>
      <c r="D107" s="21"/>
      <c r="E107" s="159" t="s">
        <v>10</v>
      </c>
      <c r="F107" s="233"/>
      <c r="G107" s="234"/>
      <c r="H107" s="235"/>
      <c r="I107" s="235"/>
      <c r="J107" s="298"/>
      <c r="K107" s="298"/>
      <c r="L107" s="234"/>
      <c r="M107" s="234"/>
      <c r="N107" s="234"/>
      <c r="O107" s="234"/>
      <c r="P107" s="234"/>
      <c r="Q107" s="234"/>
      <c r="R107" s="234"/>
      <c r="S107" s="234"/>
      <c r="T107" s="234"/>
      <c r="U107" s="236"/>
      <c r="V107" s="159"/>
      <c r="W107" s="149"/>
      <c r="X107" s="230" t="s">
        <v>300</v>
      </c>
      <c r="Y107" s="210"/>
      <c r="Z107" s="26" t="s">
        <v>17</v>
      </c>
      <c r="AA107" s="742"/>
      <c r="AB107" s="743"/>
      <c r="AC107" s="746"/>
      <c r="AD107" s="747"/>
      <c r="AE107" s="762" t="s">
        <v>1</v>
      </c>
    </row>
    <row r="108" spans="2:31" s="19" customFormat="1" ht="15" customHeight="1" x14ac:dyDescent="0.2">
      <c r="B108" s="20"/>
      <c r="C108" s="21"/>
      <c r="D108" s="21"/>
      <c r="E108" s="159"/>
      <c r="F108" s="200"/>
      <c r="G108" s="200"/>
      <c r="H108" s="221"/>
      <c r="I108" s="221"/>
      <c r="J108" s="36"/>
      <c r="K108" s="36"/>
      <c r="L108" s="200"/>
      <c r="M108" s="200"/>
      <c r="N108" s="200"/>
      <c r="O108" s="200"/>
      <c r="P108" s="200"/>
      <c r="Q108" s="200"/>
      <c r="R108" s="200"/>
      <c r="S108" s="200"/>
      <c r="T108" s="200"/>
      <c r="U108" s="200"/>
      <c r="V108" s="159"/>
      <c r="W108" s="21"/>
      <c r="X108" s="230" t="s">
        <v>300</v>
      </c>
      <c r="Y108" s="210"/>
      <c r="Z108" s="25" t="s">
        <v>82</v>
      </c>
      <c r="AA108" s="744"/>
      <c r="AB108" s="745"/>
      <c r="AC108" s="748"/>
      <c r="AD108" s="749"/>
      <c r="AE108" s="762"/>
    </row>
    <row r="109" spans="2:31" s="19" customFormat="1" x14ac:dyDescent="0.2">
      <c r="B109" s="20"/>
      <c r="C109" s="21"/>
      <c r="D109" s="21"/>
      <c r="E109" s="159"/>
      <c r="F109" s="200"/>
      <c r="G109" s="200"/>
      <c r="H109" s="221"/>
      <c r="I109" s="221"/>
      <c r="J109" s="36"/>
      <c r="K109" s="36"/>
      <c r="L109" s="200"/>
      <c r="M109" s="200"/>
      <c r="N109" s="200"/>
      <c r="O109" s="200"/>
      <c r="P109" s="200"/>
      <c r="Q109" s="200"/>
      <c r="R109" s="200"/>
      <c r="S109" s="200"/>
      <c r="T109" s="200"/>
      <c r="U109" s="200"/>
      <c r="V109" s="159"/>
      <c r="W109" s="21"/>
      <c r="X109" s="230" t="s">
        <v>300</v>
      </c>
      <c r="Y109" s="210"/>
      <c r="AA109" s="253"/>
      <c r="AB109" s="84"/>
      <c r="AC109" s="85"/>
      <c r="AD109" s="85"/>
      <c r="AE109" s="86"/>
    </row>
    <row r="110" spans="2:31" s="19" customFormat="1" ht="13.5" customHeight="1" x14ac:dyDescent="0.2">
      <c r="B110" s="20"/>
      <c r="C110" s="21"/>
      <c r="D110" s="149"/>
      <c r="E110" s="21" t="s">
        <v>13</v>
      </c>
      <c r="F110" s="21" t="s">
        <v>216</v>
      </c>
      <c r="G110" s="21"/>
      <c r="H110" s="217" t="s">
        <v>304</v>
      </c>
      <c r="I110" s="217">
        <f>J110</f>
        <v>0</v>
      </c>
      <c r="J110" s="738"/>
      <c r="K110" s="739"/>
      <c r="L110" s="25" t="s">
        <v>126</v>
      </c>
      <c r="M110" s="21" t="s">
        <v>15</v>
      </c>
      <c r="N110" s="741">
        <v>60</v>
      </c>
      <c r="O110" s="741"/>
      <c r="P110" s="25" t="s">
        <v>127</v>
      </c>
      <c r="Q110" s="188" t="s">
        <v>16</v>
      </c>
      <c r="R110" s="737">
        <f>J110*N110</f>
        <v>0</v>
      </c>
      <c r="S110" s="737"/>
      <c r="T110" s="737"/>
      <c r="U110" s="159" t="s">
        <v>1</v>
      </c>
      <c r="V110" s="21"/>
      <c r="X110" s="228"/>
      <c r="Y110" s="228"/>
      <c r="AA110" s="38"/>
      <c r="AE110" s="22"/>
    </row>
    <row r="111" spans="2:31" s="19" customFormat="1" ht="12.75" customHeight="1" x14ac:dyDescent="0.2">
      <c r="B111" s="20"/>
      <c r="C111" s="21"/>
      <c r="D111" s="21"/>
      <c r="E111" s="21"/>
      <c r="F111" s="21" t="s">
        <v>217</v>
      </c>
      <c r="G111" s="21"/>
      <c r="H111" s="217" t="s">
        <v>305</v>
      </c>
      <c r="I111" s="217">
        <f>J111</f>
        <v>0</v>
      </c>
      <c r="J111" s="738"/>
      <c r="K111" s="739"/>
      <c r="L111" s="25" t="s">
        <v>126</v>
      </c>
      <c r="M111" s="21" t="s">
        <v>15</v>
      </c>
      <c r="N111" s="741">
        <v>60</v>
      </c>
      <c r="O111" s="741"/>
      <c r="P111" s="25" t="s">
        <v>127</v>
      </c>
      <c r="Q111" s="188" t="s">
        <v>16</v>
      </c>
      <c r="R111" s="737">
        <f>J111*N111</f>
        <v>0</v>
      </c>
      <c r="S111" s="737"/>
      <c r="T111" s="737"/>
      <c r="U111" s="159" t="s">
        <v>1</v>
      </c>
      <c r="V111" s="21"/>
      <c r="X111" s="228"/>
      <c r="Y111" s="228"/>
      <c r="AA111" s="38"/>
      <c r="AE111" s="22"/>
    </row>
    <row r="112" spans="2:31" s="19" customFormat="1" x14ac:dyDescent="0.2">
      <c r="B112" s="20"/>
      <c r="C112" s="21"/>
      <c r="D112" s="21"/>
      <c r="E112" s="21"/>
      <c r="F112" s="21" t="s">
        <v>218</v>
      </c>
      <c r="G112" s="21"/>
      <c r="H112" s="217" t="s">
        <v>306</v>
      </c>
      <c r="I112" s="217">
        <f>J112</f>
        <v>0</v>
      </c>
      <c r="J112" s="738"/>
      <c r="K112" s="739"/>
      <c r="L112" s="25" t="s">
        <v>126</v>
      </c>
      <c r="M112" s="21" t="s">
        <v>15</v>
      </c>
      <c r="N112" s="741">
        <v>60</v>
      </c>
      <c r="O112" s="741"/>
      <c r="P112" s="25" t="s">
        <v>127</v>
      </c>
      <c r="Q112" s="188" t="s">
        <v>16</v>
      </c>
      <c r="R112" s="737">
        <f>J112*N112</f>
        <v>0</v>
      </c>
      <c r="S112" s="737"/>
      <c r="T112" s="737"/>
      <c r="U112" s="159" t="s">
        <v>1</v>
      </c>
      <c r="V112" s="21"/>
      <c r="W112" s="21"/>
      <c r="X112" s="210"/>
      <c r="Y112" s="210"/>
      <c r="Z112" s="21"/>
      <c r="AA112" s="25"/>
      <c r="AB112" s="25"/>
      <c r="AC112" s="25"/>
      <c r="AD112" s="21"/>
      <c r="AE112" s="22"/>
    </row>
    <row r="113" spans="2:31" s="19" customFormat="1" ht="18.75" customHeight="1" x14ac:dyDescent="0.2">
      <c r="B113" s="20"/>
      <c r="C113" s="21"/>
      <c r="D113" s="21"/>
      <c r="E113" s="26"/>
      <c r="F113" s="26"/>
      <c r="G113" s="26"/>
      <c r="H113" s="217"/>
      <c r="I113" s="217"/>
      <c r="J113" s="733"/>
      <c r="K113" s="733"/>
      <c r="L113" s="21"/>
      <c r="M113" s="21"/>
      <c r="N113" s="733"/>
      <c r="O113" s="733"/>
      <c r="P113" s="25"/>
      <c r="Q113" s="188"/>
      <c r="R113" s="735"/>
      <c r="S113" s="735"/>
      <c r="T113" s="735"/>
      <c r="U113" s="159"/>
      <c r="V113" s="21"/>
      <c r="W113" s="21"/>
      <c r="X113" s="210" t="s">
        <v>330</v>
      </c>
      <c r="Y113" s="210">
        <f>AB113</f>
        <v>0</v>
      </c>
      <c r="Z113" s="760" t="s">
        <v>23</v>
      </c>
      <c r="AA113" s="760"/>
      <c r="AB113" s="761">
        <f>SUM(R94:T96)+SUM(AC94:AD111)+SUM(R110:T112)+SUM(R104:T105)</f>
        <v>0</v>
      </c>
      <c r="AC113" s="761"/>
      <c r="AD113" s="761"/>
      <c r="AE113" s="32" t="s">
        <v>1</v>
      </c>
    </row>
    <row r="114" spans="2:31" s="19" customFormat="1" ht="6" customHeight="1" x14ac:dyDescent="0.2">
      <c r="B114" s="27"/>
      <c r="C114" s="28"/>
      <c r="D114" s="28"/>
      <c r="E114" s="28"/>
      <c r="F114" s="28"/>
      <c r="G114" s="28"/>
      <c r="H114" s="223"/>
      <c r="I114" s="223"/>
      <c r="J114" s="37"/>
      <c r="K114" s="37"/>
      <c r="L114" s="28"/>
      <c r="M114" s="28"/>
      <c r="N114" s="37"/>
      <c r="O114" s="37"/>
      <c r="P114" s="28"/>
      <c r="Q114" s="192"/>
      <c r="R114" s="28"/>
      <c r="S114" s="28"/>
      <c r="T114" s="28"/>
      <c r="U114" s="28"/>
      <c r="V114" s="28"/>
      <c r="W114" s="28"/>
      <c r="X114" s="214"/>
      <c r="Y114" s="214"/>
      <c r="Z114" s="28"/>
      <c r="AA114" s="37"/>
      <c r="AB114" s="37"/>
      <c r="AC114" s="37"/>
      <c r="AD114" s="28"/>
      <c r="AE114" s="30"/>
    </row>
    <row r="122" spans="2:31" ht="12" customHeight="1" x14ac:dyDescent="0.2">
      <c r="B122" s="12"/>
      <c r="C122" s="10"/>
      <c r="D122" s="10"/>
      <c r="E122" s="10"/>
      <c r="F122" s="10"/>
      <c r="G122" s="10"/>
      <c r="H122" s="219"/>
      <c r="I122" s="219"/>
      <c r="J122" s="35"/>
      <c r="K122" s="35"/>
      <c r="L122" s="10"/>
      <c r="M122" s="10"/>
      <c r="N122" s="35"/>
      <c r="O122" s="35"/>
      <c r="P122" s="10"/>
      <c r="Q122" s="181"/>
      <c r="R122" s="10"/>
      <c r="S122" s="10"/>
      <c r="T122" s="10"/>
      <c r="U122" s="10"/>
      <c r="V122" s="10"/>
      <c r="W122" s="10"/>
      <c r="X122" s="208" t="s">
        <v>34</v>
      </c>
      <c r="Y122" s="208" t="s">
        <v>36</v>
      </c>
      <c r="Z122" s="317" t="s">
        <v>494</v>
      </c>
      <c r="AA122" s="35"/>
      <c r="AB122" s="35"/>
      <c r="AC122" s="35"/>
      <c r="AD122" s="10"/>
      <c r="AE122" s="11"/>
    </row>
    <row r="123" spans="2:31" s="19" customFormat="1" ht="14.4" x14ac:dyDescent="0.2">
      <c r="B123" s="750"/>
      <c r="C123" s="736"/>
      <c r="D123" s="151"/>
      <c r="E123" s="31" t="s">
        <v>21</v>
      </c>
      <c r="F123" s="31"/>
      <c r="G123" s="31"/>
      <c r="H123" s="220"/>
      <c r="I123" s="220"/>
      <c r="J123" s="25"/>
      <c r="K123" s="25"/>
      <c r="L123" s="21"/>
      <c r="M123" s="21"/>
      <c r="N123" s="25"/>
      <c r="O123" s="25"/>
      <c r="P123" s="23" t="s">
        <v>25</v>
      </c>
      <c r="Q123" s="753"/>
      <c r="R123" s="754"/>
      <c r="S123" s="21"/>
      <c r="T123" s="21"/>
      <c r="U123" s="21"/>
      <c r="V123" s="21"/>
      <c r="W123" s="25" t="s">
        <v>492</v>
      </c>
      <c r="X123" s="210"/>
      <c r="Y123" s="210"/>
      <c r="Z123" s="315"/>
      <c r="AA123" s="312" t="s">
        <v>493</v>
      </c>
      <c r="AB123" s="740"/>
      <c r="AC123" s="740"/>
      <c r="AD123" s="740"/>
      <c r="AE123" s="22"/>
    </row>
    <row r="124" spans="2:31" s="19" customFormat="1" ht="9.75" customHeight="1" x14ac:dyDescent="0.2">
      <c r="B124" s="191"/>
      <c r="C124" s="188"/>
      <c r="D124" s="31"/>
      <c r="E124" s="31"/>
      <c r="F124" s="31"/>
      <c r="G124" s="31"/>
      <c r="H124" s="220"/>
      <c r="I124" s="220"/>
      <c r="J124" s="25"/>
      <c r="K124" s="25"/>
      <c r="L124" s="21"/>
      <c r="M124" s="21"/>
      <c r="N124" s="25"/>
      <c r="O124" s="25"/>
      <c r="P124" s="21"/>
      <c r="Q124" s="188"/>
      <c r="R124" s="188"/>
      <c r="S124" s="21"/>
      <c r="T124" s="21"/>
      <c r="U124" s="21"/>
      <c r="V124" s="21"/>
      <c r="W124" s="21"/>
      <c r="X124" s="210"/>
      <c r="Y124" s="210"/>
      <c r="Z124" s="21"/>
      <c r="AA124" s="25"/>
      <c r="AB124" s="25"/>
      <c r="AC124" s="25"/>
      <c r="AD124" s="21"/>
      <c r="AE124" s="22"/>
    </row>
    <row r="125" spans="2:31" s="19" customFormat="1" x14ac:dyDescent="0.2">
      <c r="B125" s="20"/>
      <c r="C125" s="21"/>
      <c r="D125" s="71" t="s">
        <v>85</v>
      </c>
      <c r="G125" s="21"/>
      <c r="H125" s="217"/>
      <c r="I125" s="217"/>
      <c r="J125" s="25"/>
      <c r="K125" s="25"/>
      <c r="L125" s="21"/>
      <c r="M125" s="21"/>
      <c r="N125" s="25"/>
      <c r="O125" s="25"/>
      <c r="P125" s="21"/>
      <c r="Q125" s="188"/>
      <c r="R125" s="21"/>
      <c r="S125" s="21"/>
      <c r="T125" s="21"/>
      <c r="U125" s="21"/>
      <c r="V125" s="21"/>
      <c r="W125" s="71" t="s">
        <v>84</v>
      </c>
      <c r="X125" s="229"/>
      <c r="Y125" s="229"/>
      <c r="Z125" s="21"/>
      <c r="AA125" s="25"/>
      <c r="AB125" s="25"/>
      <c r="AC125" s="25"/>
      <c r="AD125" s="21"/>
      <c r="AE125" s="22"/>
    </row>
    <row r="126" spans="2:31" s="19" customFormat="1" x14ac:dyDescent="0.2">
      <c r="B126" s="20"/>
      <c r="C126" s="21"/>
      <c r="D126" s="149"/>
      <c r="E126" s="159" t="s">
        <v>12</v>
      </c>
      <c r="F126" s="733" t="s">
        <v>40</v>
      </c>
      <c r="G126" s="734"/>
      <c r="H126" s="211" t="s">
        <v>307</v>
      </c>
      <c r="I126" s="211">
        <f>J126*N126</f>
        <v>0</v>
      </c>
      <c r="J126" s="738"/>
      <c r="K126" s="739"/>
      <c r="L126" s="21" t="s">
        <v>43</v>
      </c>
      <c r="M126" s="21" t="s">
        <v>15</v>
      </c>
      <c r="N126" s="751"/>
      <c r="O126" s="752"/>
      <c r="P126" s="159" t="s">
        <v>5</v>
      </c>
      <c r="Q126" s="188" t="s">
        <v>16</v>
      </c>
      <c r="R126" s="737">
        <f>J126*N126*2800</f>
        <v>0</v>
      </c>
      <c r="S126" s="737"/>
      <c r="T126" s="737"/>
      <c r="U126" s="159" t="s">
        <v>1</v>
      </c>
      <c r="V126" s="159"/>
      <c r="W126" s="149"/>
      <c r="X126" s="230" t="s">
        <v>312</v>
      </c>
      <c r="Y126" s="230"/>
      <c r="Z126" s="70" t="s">
        <v>17</v>
      </c>
      <c r="AA126" s="156"/>
      <c r="AB126" s="25" t="s">
        <v>18</v>
      </c>
      <c r="AC126" s="741">
        <f>AA126*37</f>
        <v>0</v>
      </c>
      <c r="AD126" s="741"/>
      <c r="AE126" s="22" t="s">
        <v>1</v>
      </c>
    </row>
    <row r="127" spans="2:31" s="19" customFormat="1" x14ac:dyDescent="0.2">
      <c r="B127" s="20"/>
      <c r="C127" s="21"/>
      <c r="D127" s="21"/>
      <c r="E127" s="159"/>
      <c r="F127" s="735" t="s">
        <v>41</v>
      </c>
      <c r="G127" s="736"/>
      <c r="H127" s="211" t="s">
        <v>307</v>
      </c>
      <c r="I127" s="211">
        <f>J127*N127</f>
        <v>0</v>
      </c>
      <c r="J127" s="738"/>
      <c r="K127" s="739"/>
      <c r="L127" s="21" t="s">
        <v>43</v>
      </c>
      <c r="M127" s="21" t="s">
        <v>15</v>
      </c>
      <c r="N127" s="751"/>
      <c r="O127" s="752"/>
      <c r="P127" s="159" t="s">
        <v>5</v>
      </c>
      <c r="Q127" s="188" t="s">
        <v>16</v>
      </c>
      <c r="R127" s="737">
        <f>J127*N127*2800</f>
        <v>0</v>
      </c>
      <c r="S127" s="737"/>
      <c r="T127" s="737"/>
      <c r="U127" s="159" t="s">
        <v>1</v>
      </c>
      <c r="V127" s="159"/>
      <c r="W127" s="21"/>
      <c r="X127" s="230" t="s">
        <v>312</v>
      </c>
      <c r="Y127" s="210"/>
      <c r="Z127" s="25" t="s">
        <v>83</v>
      </c>
      <c r="AA127" s="156"/>
      <c r="AB127" s="25" t="s">
        <v>18</v>
      </c>
      <c r="AC127" s="741">
        <f>AA127*37</f>
        <v>0</v>
      </c>
      <c r="AD127" s="741"/>
      <c r="AE127" s="22" t="s">
        <v>1</v>
      </c>
    </row>
    <row r="128" spans="2:31" s="19" customFormat="1" x14ac:dyDescent="0.2">
      <c r="B128" s="20"/>
      <c r="C128" s="21"/>
      <c r="D128" s="21"/>
      <c r="E128" s="159"/>
      <c r="F128" s="159"/>
      <c r="G128" s="159"/>
      <c r="H128" s="211" t="s">
        <v>307</v>
      </c>
      <c r="I128" s="211">
        <f>J128*N128</f>
        <v>0</v>
      </c>
      <c r="J128" s="738"/>
      <c r="K128" s="739"/>
      <c r="L128" s="21" t="s">
        <v>14</v>
      </c>
      <c r="M128" s="21" t="s">
        <v>15</v>
      </c>
      <c r="N128" s="751"/>
      <c r="O128" s="752"/>
      <c r="P128" s="159" t="s">
        <v>5</v>
      </c>
      <c r="Q128" s="188" t="s">
        <v>16</v>
      </c>
      <c r="R128" s="737">
        <f>J128*N128*2800</f>
        <v>0</v>
      </c>
      <c r="S128" s="737"/>
      <c r="T128" s="737"/>
      <c r="U128" s="159" t="s">
        <v>1</v>
      </c>
      <c r="V128" s="159"/>
      <c r="W128" s="21"/>
      <c r="X128" s="230" t="s">
        <v>312</v>
      </c>
      <c r="Y128" s="210"/>
      <c r="Z128" s="159"/>
      <c r="AA128" s="156"/>
      <c r="AB128" s="25" t="s">
        <v>18</v>
      </c>
      <c r="AC128" s="741">
        <f>AA128*37</f>
        <v>0</v>
      </c>
      <c r="AD128" s="741"/>
      <c r="AE128" s="22" t="s">
        <v>1</v>
      </c>
    </row>
    <row r="129" spans="2:31" s="19" customFormat="1" x14ac:dyDescent="0.2">
      <c r="B129" s="20"/>
      <c r="C129" s="21"/>
      <c r="D129" s="21"/>
      <c r="E129" s="159"/>
      <c r="F129" s="159"/>
      <c r="G129" s="159"/>
      <c r="H129" s="211" t="s">
        <v>307</v>
      </c>
      <c r="I129" s="211">
        <f>J129*N129</f>
        <v>0</v>
      </c>
      <c r="J129" s="36"/>
      <c r="K129" s="36"/>
      <c r="L129" s="200"/>
      <c r="M129" s="200"/>
      <c r="N129" s="245"/>
      <c r="O129" s="245"/>
      <c r="P129" s="200"/>
      <c r="Q129" s="200"/>
      <c r="R129" s="188"/>
      <c r="S129" s="188"/>
      <c r="T129" s="188"/>
      <c r="U129" s="159"/>
      <c r="V129" s="21"/>
      <c r="W129" s="21"/>
      <c r="X129" s="230" t="s">
        <v>312</v>
      </c>
      <c r="Y129" s="210"/>
      <c r="Z129" s="200"/>
      <c r="AA129" s="251"/>
      <c r="AB129" s="25" t="s">
        <v>18</v>
      </c>
      <c r="AC129" s="741">
        <f>AA129*37</f>
        <v>0</v>
      </c>
      <c r="AD129" s="741"/>
      <c r="AE129" s="22" t="s">
        <v>1</v>
      </c>
    </row>
    <row r="130" spans="2:31" s="19" customFormat="1" x14ac:dyDescent="0.2">
      <c r="B130" s="20"/>
      <c r="C130" s="21"/>
      <c r="D130" s="21"/>
      <c r="E130" s="159" t="s">
        <v>94</v>
      </c>
      <c r="F130" s="233"/>
      <c r="G130" s="234"/>
      <c r="H130" s="235"/>
      <c r="I130" s="235"/>
      <c r="J130" s="298"/>
      <c r="K130" s="298"/>
      <c r="L130" s="234"/>
      <c r="M130" s="234"/>
      <c r="N130" s="248"/>
      <c r="O130" s="248"/>
      <c r="P130" s="234"/>
      <c r="Q130" s="234"/>
      <c r="R130" s="234"/>
      <c r="S130" s="234"/>
      <c r="T130" s="234"/>
      <c r="U130" s="236"/>
      <c r="V130" s="159"/>
      <c r="W130" s="159"/>
      <c r="X130" s="230" t="s">
        <v>312</v>
      </c>
      <c r="Y130" s="206"/>
      <c r="Z130" s="159"/>
      <c r="AA130" s="25"/>
      <c r="AB130" s="159"/>
      <c r="AC130" s="159"/>
      <c r="AD130" s="159"/>
      <c r="AE130" s="24"/>
    </row>
    <row r="131" spans="2:31" s="19" customFormat="1" ht="13.5" customHeight="1" x14ac:dyDescent="0.2">
      <c r="B131" s="20"/>
      <c r="C131" s="21"/>
      <c r="D131" s="21"/>
      <c r="E131" s="159" t="s">
        <v>10</v>
      </c>
      <c r="F131" s="233"/>
      <c r="G131" s="234"/>
      <c r="H131" s="235"/>
      <c r="I131" s="235"/>
      <c r="J131" s="298"/>
      <c r="K131" s="298"/>
      <c r="L131" s="234"/>
      <c r="M131" s="234"/>
      <c r="N131" s="248"/>
      <c r="O131" s="248"/>
      <c r="P131" s="234"/>
      <c r="Q131" s="234"/>
      <c r="R131" s="234"/>
      <c r="S131" s="234"/>
      <c r="T131" s="234"/>
      <c r="U131" s="236"/>
      <c r="V131" s="159"/>
      <c r="W131" s="149"/>
      <c r="X131" s="230" t="s">
        <v>312</v>
      </c>
      <c r="Y131" s="210"/>
      <c r="Z131" s="26" t="s">
        <v>17</v>
      </c>
      <c r="AA131" s="742"/>
      <c r="AB131" s="743"/>
      <c r="AC131" s="746"/>
      <c r="AD131" s="747"/>
      <c r="AE131" s="762" t="s">
        <v>1</v>
      </c>
    </row>
    <row r="132" spans="2:31" s="19" customFormat="1" ht="13.5" customHeight="1" x14ac:dyDescent="0.2">
      <c r="B132" s="20"/>
      <c r="C132" s="21"/>
      <c r="D132" s="21"/>
      <c r="E132" s="159"/>
      <c r="F132" s="200"/>
      <c r="G132" s="200"/>
      <c r="H132" s="221"/>
      <c r="I132" s="221"/>
      <c r="J132" s="36"/>
      <c r="K132" s="36"/>
      <c r="L132" s="200"/>
      <c r="M132" s="200"/>
      <c r="N132" s="247"/>
      <c r="O132" s="247"/>
      <c r="P132" s="200"/>
      <c r="Q132" s="200"/>
      <c r="R132" s="200"/>
      <c r="S132" s="200"/>
      <c r="T132" s="200"/>
      <c r="U132" s="200"/>
      <c r="V132" s="159"/>
      <c r="W132" s="21"/>
      <c r="X132" s="230" t="s">
        <v>312</v>
      </c>
      <c r="Y132" s="210"/>
      <c r="Z132" s="25" t="s">
        <v>82</v>
      </c>
      <c r="AA132" s="744"/>
      <c r="AB132" s="745"/>
      <c r="AC132" s="748"/>
      <c r="AD132" s="749"/>
      <c r="AE132" s="762"/>
    </row>
    <row r="133" spans="2:31" s="19" customFormat="1" ht="12.75" customHeight="1" x14ac:dyDescent="0.2">
      <c r="B133" s="20"/>
      <c r="C133" s="21"/>
      <c r="D133" s="21"/>
      <c r="E133" s="159"/>
      <c r="F133" s="200"/>
      <c r="G133" s="200"/>
      <c r="H133" s="221"/>
      <c r="I133" s="221"/>
      <c r="J133" s="36"/>
      <c r="K133" s="36"/>
      <c r="L133" s="200"/>
      <c r="M133" s="200"/>
      <c r="N133" s="247"/>
      <c r="O133" s="247"/>
      <c r="P133" s="200"/>
      <c r="Q133" s="200"/>
      <c r="R133" s="200"/>
      <c r="S133" s="200"/>
      <c r="T133" s="200"/>
      <c r="U133" s="200"/>
      <c r="V133" s="159"/>
      <c r="W133" s="21"/>
      <c r="X133" s="230" t="s">
        <v>312</v>
      </c>
      <c r="Y133" s="210"/>
      <c r="Z133" s="26"/>
      <c r="AA133" s="252"/>
      <c r="AB133" s="148"/>
      <c r="AC133" s="143"/>
      <c r="AD133" s="143"/>
      <c r="AE133" s="190"/>
    </row>
    <row r="134" spans="2:31" s="19" customFormat="1" ht="6.75" customHeight="1" x14ac:dyDescent="0.2">
      <c r="B134" s="20"/>
      <c r="C134" s="21"/>
      <c r="D134" s="21"/>
      <c r="E134" s="159"/>
      <c r="F134" s="200"/>
      <c r="G134" s="200"/>
      <c r="H134" s="221"/>
      <c r="I134" s="221"/>
      <c r="J134" s="36"/>
      <c r="K134" s="36"/>
      <c r="L134" s="200"/>
      <c r="M134" s="200"/>
      <c r="N134" s="247"/>
      <c r="O134" s="247"/>
      <c r="P134" s="200"/>
      <c r="Q134" s="200"/>
      <c r="R134" s="200"/>
      <c r="S134" s="200"/>
      <c r="T134" s="200"/>
      <c r="U134" s="200"/>
      <c r="V134" s="159"/>
      <c r="W134" s="21"/>
      <c r="X134" s="230" t="s">
        <v>312</v>
      </c>
      <c r="Y134" s="210"/>
      <c r="Z134" s="26"/>
      <c r="AA134" s="253"/>
      <c r="AB134" s="84"/>
      <c r="AC134" s="85"/>
      <c r="AD134" s="85"/>
      <c r="AE134" s="86"/>
    </row>
    <row r="135" spans="2:31" s="19" customFormat="1" x14ac:dyDescent="0.2">
      <c r="B135" s="20"/>
      <c r="C135" s="21"/>
      <c r="D135" s="71" t="s">
        <v>93</v>
      </c>
      <c r="G135" s="21"/>
      <c r="H135" s="217"/>
      <c r="I135" s="217"/>
      <c r="J135" s="25"/>
      <c r="K135" s="25"/>
      <c r="L135" s="21"/>
      <c r="M135" s="21"/>
      <c r="N135" s="244"/>
      <c r="O135" s="244"/>
      <c r="P135" s="21"/>
      <c r="Q135" s="188"/>
      <c r="R135" s="21"/>
      <c r="S135" s="21"/>
      <c r="T135" s="21"/>
      <c r="U135" s="21"/>
      <c r="V135" s="21"/>
      <c r="W135" s="71" t="s">
        <v>84</v>
      </c>
      <c r="X135" s="229"/>
      <c r="Y135" s="229"/>
      <c r="Z135" s="21"/>
      <c r="AA135" s="253"/>
      <c r="AB135" s="84"/>
      <c r="AC135" s="85"/>
      <c r="AD135" s="85"/>
      <c r="AE135" s="86"/>
    </row>
    <row r="136" spans="2:31" s="19" customFormat="1" x14ac:dyDescent="0.2">
      <c r="B136" s="20"/>
      <c r="C136" s="21"/>
      <c r="D136" s="149"/>
      <c r="E136" s="25" t="s">
        <v>92</v>
      </c>
      <c r="F136" s="733"/>
      <c r="G136" s="734"/>
      <c r="H136" s="211" t="s">
        <v>308</v>
      </c>
      <c r="I136" s="211">
        <f>J136*N136</f>
        <v>0</v>
      </c>
      <c r="J136" s="738"/>
      <c r="K136" s="739"/>
      <c r="L136" s="21" t="s">
        <v>43</v>
      </c>
      <c r="M136" s="21" t="s">
        <v>15</v>
      </c>
      <c r="N136" s="751"/>
      <c r="O136" s="752"/>
      <c r="P136" s="159" t="s">
        <v>5</v>
      </c>
      <c r="Q136" s="188" t="s">
        <v>16</v>
      </c>
      <c r="R136" s="737">
        <f>J136*N136*1000</f>
        <v>0</v>
      </c>
      <c r="S136" s="737"/>
      <c r="T136" s="737"/>
      <c r="U136" s="159" t="s">
        <v>1</v>
      </c>
      <c r="V136" s="159"/>
      <c r="W136" s="149"/>
      <c r="X136" s="230" t="s">
        <v>313</v>
      </c>
      <c r="Y136" s="230"/>
      <c r="Z136" s="70" t="s">
        <v>17</v>
      </c>
      <c r="AA136" s="156"/>
      <c r="AB136" s="25" t="s">
        <v>18</v>
      </c>
      <c r="AC136" s="741">
        <f>AA136*37</f>
        <v>0</v>
      </c>
      <c r="AD136" s="741"/>
      <c r="AE136" s="22" t="s">
        <v>1</v>
      </c>
    </row>
    <row r="137" spans="2:31" s="19" customFormat="1" x14ac:dyDescent="0.2">
      <c r="B137" s="20"/>
      <c r="C137" s="21"/>
      <c r="D137" s="21"/>
      <c r="E137" s="159"/>
      <c r="F137" s="759"/>
      <c r="G137" s="759"/>
      <c r="H137" s="211" t="s">
        <v>308</v>
      </c>
      <c r="I137" s="211">
        <f>J137*N137</f>
        <v>0</v>
      </c>
      <c r="J137" s="757"/>
      <c r="K137" s="757"/>
      <c r="L137" s="21"/>
      <c r="M137" s="21"/>
      <c r="N137" s="758"/>
      <c r="O137" s="758"/>
      <c r="P137" s="159"/>
      <c r="Q137" s="188"/>
      <c r="R137" s="759"/>
      <c r="S137" s="759"/>
      <c r="T137" s="759"/>
      <c r="U137" s="159"/>
      <c r="V137" s="159"/>
      <c r="W137" s="21"/>
      <c r="X137" s="230" t="s">
        <v>313</v>
      </c>
      <c r="Y137" s="210"/>
      <c r="Z137" s="25" t="s">
        <v>83</v>
      </c>
      <c r="AA137" s="253"/>
      <c r="AB137" s="84"/>
      <c r="AC137" s="85"/>
      <c r="AD137" s="85"/>
      <c r="AE137" s="86"/>
    </row>
    <row r="138" spans="2:31" s="19" customFormat="1" x14ac:dyDescent="0.2">
      <c r="B138" s="20"/>
      <c r="C138" s="21"/>
      <c r="D138" s="21"/>
      <c r="E138" s="159" t="s">
        <v>94</v>
      </c>
      <c r="F138" s="233"/>
      <c r="G138" s="234"/>
      <c r="H138" s="235"/>
      <c r="I138" s="235"/>
      <c r="J138" s="298"/>
      <c r="K138" s="298"/>
      <c r="L138" s="234"/>
      <c r="M138" s="234"/>
      <c r="N138" s="234"/>
      <c r="O138" s="234"/>
      <c r="P138" s="234"/>
      <c r="Q138" s="234"/>
      <c r="R138" s="234"/>
      <c r="S138" s="234"/>
      <c r="T138" s="234"/>
      <c r="U138" s="236"/>
      <c r="V138" s="159"/>
      <c r="W138" s="159"/>
      <c r="X138" s="230" t="s">
        <v>313</v>
      </c>
      <c r="Y138" s="206"/>
      <c r="Z138" s="159"/>
      <c r="AA138" s="253"/>
      <c r="AB138" s="84"/>
      <c r="AC138" s="85"/>
      <c r="AD138" s="85"/>
      <c r="AE138" s="86"/>
    </row>
    <row r="139" spans="2:31" s="19" customFormat="1" ht="15" customHeight="1" x14ac:dyDescent="0.2">
      <c r="B139" s="20"/>
      <c r="C139" s="21"/>
      <c r="D139" s="21"/>
      <c r="E139" s="159" t="s">
        <v>10</v>
      </c>
      <c r="F139" s="233"/>
      <c r="G139" s="234"/>
      <c r="H139" s="235"/>
      <c r="I139" s="235"/>
      <c r="J139" s="298"/>
      <c r="K139" s="298"/>
      <c r="L139" s="234"/>
      <c r="M139" s="234"/>
      <c r="N139" s="234"/>
      <c r="O139" s="234"/>
      <c r="P139" s="234"/>
      <c r="Q139" s="234"/>
      <c r="R139" s="234"/>
      <c r="S139" s="234"/>
      <c r="T139" s="234"/>
      <c r="U139" s="236"/>
      <c r="V139" s="159"/>
      <c r="W139" s="149"/>
      <c r="X139" s="230" t="s">
        <v>313</v>
      </c>
      <c r="Y139" s="210"/>
      <c r="Z139" s="26" t="s">
        <v>17</v>
      </c>
      <c r="AA139" s="742"/>
      <c r="AB139" s="743"/>
      <c r="AC139" s="746"/>
      <c r="AD139" s="747"/>
      <c r="AE139" s="762" t="s">
        <v>1</v>
      </c>
    </row>
    <row r="140" spans="2:31" s="19" customFormat="1" ht="15" customHeight="1" x14ac:dyDescent="0.2">
      <c r="B140" s="20"/>
      <c r="C140" s="21"/>
      <c r="D140" s="21"/>
      <c r="E140" s="159"/>
      <c r="F140" s="200"/>
      <c r="G140" s="200"/>
      <c r="H140" s="221"/>
      <c r="I140" s="221"/>
      <c r="J140" s="36"/>
      <c r="K140" s="36"/>
      <c r="L140" s="200"/>
      <c r="M140" s="200"/>
      <c r="N140" s="200"/>
      <c r="O140" s="200"/>
      <c r="P140" s="200"/>
      <c r="Q140" s="200"/>
      <c r="R140" s="200"/>
      <c r="S140" s="200"/>
      <c r="T140" s="200"/>
      <c r="U140" s="200"/>
      <c r="V140" s="159"/>
      <c r="W140" s="21"/>
      <c r="X140" s="230" t="s">
        <v>313</v>
      </c>
      <c r="Y140" s="210"/>
      <c r="Z140" s="25" t="s">
        <v>82</v>
      </c>
      <c r="AA140" s="744"/>
      <c r="AB140" s="745"/>
      <c r="AC140" s="748"/>
      <c r="AD140" s="749"/>
      <c r="AE140" s="762"/>
    </row>
    <row r="141" spans="2:31" s="19" customFormat="1" x14ac:dyDescent="0.2">
      <c r="B141" s="20"/>
      <c r="C141" s="21"/>
      <c r="D141" s="21"/>
      <c r="E141" s="159"/>
      <c r="F141" s="200"/>
      <c r="G141" s="200"/>
      <c r="H141" s="221"/>
      <c r="I141" s="221"/>
      <c r="J141" s="36"/>
      <c r="K141" s="36"/>
      <c r="L141" s="200"/>
      <c r="M141" s="200"/>
      <c r="N141" s="200"/>
      <c r="O141" s="200"/>
      <c r="P141" s="200"/>
      <c r="Q141" s="200"/>
      <c r="R141" s="200"/>
      <c r="S141" s="200"/>
      <c r="T141" s="200"/>
      <c r="U141" s="200"/>
      <c r="V141" s="159"/>
      <c r="W141" s="21"/>
      <c r="X141" s="230" t="s">
        <v>313</v>
      </c>
      <c r="Y141" s="210"/>
      <c r="AA141" s="253"/>
      <c r="AB141" s="84"/>
      <c r="AC141" s="85"/>
      <c r="AD141" s="85"/>
      <c r="AE141" s="86"/>
    </row>
    <row r="142" spans="2:31" s="19" customFormat="1" ht="13.5" customHeight="1" x14ac:dyDescent="0.2">
      <c r="B142" s="20"/>
      <c r="C142" s="21"/>
      <c r="D142" s="149"/>
      <c r="E142" s="21" t="s">
        <v>13</v>
      </c>
      <c r="F142" s="21" t="s">
        <v>216</v>
      </c>
      <c r="G142" s="21"/>
      <c r="H142" s="217" t="s">
        <v>309</v>
      </c>
      <c r="I142" s="217">
        <f>J142</f>
        <v>0</v>
      </c>
      <c r="J142" s="738"/>
      <c r="K142" s="739"/>
      <c r="L142" s="25" t="s">
        <v>126</v>
      </c>
      <c r="M142" s="21" t="s">
        <v>15</v>
      </c>
      <c r="N142" s="741">
        <v>60</v>
      </c>
      <c r="O142" s="741"/>
      <c r="P142" s="25" t="s">
        <v>127</v>
      </c>
      <c r="Q142" s="188" t="s">
        <v>16</v>
      </c>
      <c r="R142" s="737">
        <f>J142*N142</f>
        <v>0</v>
      </c>
      <c r="S142" s="737"/>
      <c r="T142" s="737"/>
      <c r="U142" s="159" t="s">
        <v>1</v>
      </c>
      <c r="V142" s="21"/>
      <c r="X142" s="228"/>
      <c r="Y142" s="228"/>
      <c r="AA142" s="38"/>
      <c r="AE142" s="22"/>
    </row>
    <row r="143" spans="2:31" s="19" customFormat="1" ht="12.75" customHeight="1" x14ac:dyDescent="0.2">
      <c r="B143" s="20"/>
      <c r="C143" s="21"/>
      <c r="D143" s="21"/>
      <c r="E143" s="21"/>
      <c r="F143" s="21" t="s">
        <v>217</v>
      </c>
      <c r="G143" s="21"/>
      <c r="H143" s="217" t="s">
        <v>310</v>
      </c>
      <c r="I143" s="217">
        <f>J143</f>
        <v>0</v>
      </c>
      <c r="J143" s="738"/>
      <c r="K143" s="739"/>
      <c r="L143" s="25" t="s">
        <v>126</v>
      </c>
      <c r="M143" s="21" t="s">
        <v>15</v>
      </c>
      <c r="N143" s="741">
        <v>60</v>
      </c>
      <c r="O143" s="741"/>
      <c r="P143" s="25" t="s">
        <v>127</v>
      </c>
      <c r="Q143" s="188" t="s">
        <v>16</v>
      </c>
      <c r="R143" s="737">
        <f>J143*N143</f>
        <v>0</v>
      </c>
      <c r="S143" s="737"/>
      <c r="T143" s="737"/>
      <c r="U143" s="159" t="s">
        <v>1</v>
      </c>
      <c r="V143" s="21"/>
      <c r="X143" s="228"/>
      <c r="Y143" s="228"/>
      <c r="AA143" s="38"/>
      <c r="AE143" s="22"/>
    </row>
    <row r="144" spans="2:31" s="19" customFormat="1" x14ac:dyDescent="0.2">
      <c r="B144" s="20"/>
      <c r="C144" s="21"/>
      <c r="D144" s="21"/>
      <c r="E144" s="21"/>
      <c r="F144" s="21" t="s">
        <v>218</v>
      </c>
      <c r="G144" s="21"/>
      <c r="H144" s="217" t="s">
        <v>311</v>
      </c>
      <c r="I144" s="217">
        <f>J144</f>
        <v>0</v>
      </c>
      <c r="J144" s="738"/>
      <c r="K144" s="739"/>
      <c r="L144" s="25" t="s">
        <v>126</v>
      </c>
      <c r="M144" s="21" t="s">
        <v>15</v>
      </c>
      <c r="N144" s="741">
        <v>60</v>
      </c>
      <c r="O144" s="741"/>
      <c r="P144" s="25" t="s">
        <v>127</v>
      </c>
      <c r="Q144" s="188" t="s">
        <v>16</v>
      </c>
      <c r="R144" s="737">
        <f>J144*N144</f>
        <v>0</v>
      </c>
      <c r="S144" s="737"/>
      <c r="T144" s="737"/>
      <c r="U144" s="159" t="s">
        <v>1</v>
      </c>
      <c r="V144" s="21"/>
      <c r="W144" s="21"/>
      <c r="X144" s="210"/>
      <c r="Y144" s="210"/>
      <c r="Z144" s="21"/>
      <c r="AA144" s="25"/>
      <c r="AB144" s="25"/>
      <c r="AC144" s="25"/>
      <c r="AD144" s="21"/>
      <c r="AE144" s="22"/>
    </row>
    <row r="145" spans="2:31" s="19" customFormat="1" ht="18.75" customHeight="1" x14ac:dyDescent="0.2">
      <c r="B145" s="20"/>
      <c r="C145" s="21"/>
      <c r="D145" s="21"/>
      <c r="E145" s="26"/>
      <c r="F145" s="26"/>
      <c r="G145" s="26"/>
      <c r="H145" s="217"/>
      <c r="I145" s="217"/>
      <c r="J145" s="733"/>
      <c r="K145" s="733"/>
      <c r="L145" s="21"/>
      <c r="M145" s="21"/>
      <c r="N145" s="733"/>
      <c r="O145" s="733"/>
      <c r="P145" s="25"/>
      <c r="Q145" s="188"/>
      <c r="R145" s="735"/>
      <c r="S145" s="735"/>
      <c r="T145" s="735"/>
      <c r="U145" s="159"/>
      <c r="V145" s="21"/>
      <c r="W145" s="21"/>
      <c r="X145" s="210" t="s">
        <v>331</v>
      </c>
      <c r="Y145" s="210">
        <f>AB145</f>
        <v>0</v>
      </c>
      <c r="Z145" s="760" t="s">
        <v>23</v>
      </c>
      <c r="AA145" s="760"/>
      <c r="AB145" s="761">
        <f>SUM(R126:T128)+SUM(AC126:AD143)+SUM(R142:T144)+SUM(R136:T137)</f>
        <v>0</v>
      </c>
      <c r="AC145" s="761"/>
      <c r="AD145" s="761"/>
      <c r="AE145" s="32" t="s">
        <v>1</v>
      </c>
    </row>
    <row r="146" spans="2:31" s="19" customFormat="1" ht="6" customHeight="1" x14ac:dyDescent="0.2">
      <c r="B146" s="27"/>
      <c r="C146" s="28"/>
      <c r="D146" s="28"/>
      <c r="E146" s="28"/>
      <c r="F146" s="28"/>
      <c r="G146" s="28"/>
      <c r="H146" s="223"/>
      <c r="I146" s="223"/>
      <c r="J146" s="37"/>
      <c r="K146" s="37"/>
      <c r="L146" s="28"/>
      <c r="M146" s="28"/>
      <c r="N146" s="37"/>
      <c r="O146" s="37"/>
      <c r="P146" s="28"/>
      <c r="Q146" s="192"/>
      <c r="R146" s="28"/>
      <c r="S146" s="28"/>
      <c r="T146" s="28"/>
      <c r="U146" s="28"/>
      <c r="V146" s="28"/>
      <c r="W146" s="28"/>
      <c r="X146" s="214"/>
      <c r="Y146" s="214"/>
      <c r="Z146" s="28"/>
      <c r="AA146" s="37"/>
      <c r="AB146" s="37"/>
      <c r="AC146" s="37"/>
      <c r="AD146" s="28"/>
      <c r="AE146" s="30"/>
    </row>
    <row r="147" spans="2:31" s="19" customFormat="1" ht="12.75" customHeight="1" x14ac:dyDescent="0.2">
      <c r="B147" s="16"/>
      <c r="C147" s="16"/>
      <c r="D147" s="16"/>
      <c r="E147" s="16"/>
      <c r="F147" s="16"/>
      <c r="G147" s="16"/>
      <c r="H147" s="224"/>
      <c r="I147" s="224"/>
      <c r="J147" s="39"/>
      <c r="K147" s="39"/>
      <c r="L147" s="16"/>
      <c r="M147" s="16"/>
      <c r="N147" s="39"/>
      <c r="O147" s="39"/>
      <c r="P147" s="16"/>
      <c r="Q147" s="17"/>
      <c r="R147" s="16"/>
      <c r="S147" s="16"/>
      <c r="T147" s="16"/>
      <c r="U147" s="16"/>
      <c r="V147" s="16"/>
      <c r="W147" s="16"/>
      <c r="X147" s="215"/>
      <c r="Y147" s="215"/>
      <c r="Z147" s="16"/>
      <c r="AA147" s="39"/>
      <c r="AB147" s="39"/>
      <c r="AC147" s="39"/>
      <c r="AD147" s="16"/>
      <c r="AE147" s="16"/>
    </row>
    <row r="149" spans="2:31" ht="12" customHeight="1" x14ac:dyDescent="0.2">
      <c r="B149" s="12"/>
      <c r="C149" s="10"/>
      <c r="D149" s="10"/>
      <c r="E149" s="10"/>
      <c r="F149" s="10"/>
      <c r="G149" s="10"/>
      <c r="H149" s="219"/>
      <c r="I149" s="219"/>
      <c r="J149" s="35"/>
      <c r="K149" s="35"/>
      <c r="L149" s="10"/>
      <c r="M149" s="10"/>
      <c r="N149" s="35"/>
      <c r="O149" s="35"/>
      <c r="P149" s="10"/>
      <c r="Q149" s="181"/>
      <c r="R149" s="10"/>
      <c r="S149" s="10"/>
      <c r="T149" s="10"/>
      <c r="U149" s="10"/>
      <c r="V149" s="10"/>
      <c r="W149" s="10"/>
      <c r="X149" s="208" t="s">
        <v>34</v>
      </c>
      <c r="Y149" s="208" t="s">
        <v>36</v>
      </c>
      <c r="Z149" s="317" t="s">
        <v>494</v>
      </c>
      <c r="AA149" s="35"/>
      <c r="AB149" s="35"/>
      <c r="AC149" s="35"/>
      <c r="AD149" s="10"/>
      <c r="AE149" s="11"/>
    </row>
    <row r="150" spans="2:31" s="19" customFormat="1" ht="14.4" x14ac:dyDescent="0.2">
      <c r="B150" s="750"/>
      <c r="C150" s="736"/>
      <c r="D150" s="151"/>
      <c r="E150" s="31" t="s">
        <v>22</v>
      </c>
      <c r="F150" s="31"/>
      <c r="G150" s="31"/>
      <c r="H150" s="220"/>
      <c r="I150" s="220"/>
      <c r="J150" s="25"/>
      <c r="K150" s="25"/>
      <c r="L150" s="21"/>
      <c r="M150" s="21"/>
      <c r="N150" s="25"/>
      <c r="O150" s="25"/>
      <c r="P150" s="23" t="s">
        <v>25</v>
      </c>
      <c r="Q150" s="753"/>
      <c r="R150" s="754"/>
      <c r="S150" s="21"/>
      <c r="T150" s="21"/>
      <c r="U150" s="21"/>
      <c r="V150" s="21"/>
      <c r="W150" s="25" t="s">
        <v>492</v>
      </c>
      <c r="X150" s="210"/>
      <c r="Y150" s="210"/>
      <c r="Z150" s="315"/>
      <c r="AA150" s="312" t="s">
        <v>493</v>
      </c>
      <c r="AB150" s="740"/>
      <c r="AC150" s="740"/>
      <c r="AD150" s="740"/>
      <c r="AE150" s="22"/>
    </row>
    <row r="151" spans="2:31" s="19" customFormat="1" ht="9.75" customHeight="1" x14ac:dyDescent="0.2">
      <c r="B151" s="191"/>
      <c r="C151" s="188"/>
      <c r="D151" s="31"/>
      <c r="E151" s="31"/>
      <c r="F151" s="31"/>
      <c r="G151" s="31"/>
      <c r="H151" s="220"/>
      <c r="I151" s="220"/>
      <c r="J151" s="25"/>
      <c r="K151" s="25"/>
      <c r="L151" s="21"/>
      <c r="M151" s="21"/>
      <c r="N151" s="25"/>
      <c r="O151" s="25"/>
      <c r="P151" s="21"/>
      <c r="Q151" s="188"/>
      <c r="R151" s="188"/>
      <c r="S151" s="21"/>
      <c r="T151" s="21"/>
      <c r="U151" s="21"/>
      <c r="V151" s="21"/>
      <c r="W151" s="21"/>
      <c r="X151" s="210"/>
      <c r="Y151" s="210"/>
      <c r="Z151" s="21"/>
      <c r="AA151" s="25"/>
      <c r="AB151" s="25"/>
      <c r="AC151" s="25"/>
      <c r="AD151" s="21"/>
      <c r="AE151" s="22"/>
    </row>
    <row r="152" spans="2:31" s="19" customFormat="1" x14ac:dyDescent="0.2">
      <c r="B152" s="20"/>
      <c r="C152" s="21"/>
      <c r="D152" s="71" t="s">
        <v>85</v>
      </c>
      <c r="G152" s="21"/>
      <c r="H152" s="217"/>
      <c r="I152" s="217"/>
      <c r="J152" s="25"/>
      <c r="K152" s="25"/>
      <c r="L152" s="21"/>
      <c r="M152" s="21"/>
      <c r="N152" s="244"/>
      <c r="O152" s="244"/>
      <c r="P152" s="21"/>
      <c r="Q152" s="188"/>
      <c r="R152" s="21"/>
      <c r="S152" s="21"/>
      <c r="T152" s="21"/>
      <c r="U152" s="21"/>
      <c r="V152" s="21"/>
      <c r="W152" s="71" t="s">
        <v>84</v>
      </c>
      <c r="X152" s="229"/>
      <c r="Y152" s="229"/>
      <c r="Z152" s="21"/>
      <c r="AA152" s="25"/>
      <c r="AB152" s="25"/>
      <c r="AC152" s="25"/>
      <c r="AD152" s="21"/>
      <c r="AE152" s="22"/>
    </row>
    <row r="153" spans="2:31" s="19" customFormat="1" x14ac:dyDescent="0.2">
      <c r="B153" s="20"/>
      <c r="C153" s="21"/>
      <c r="D153" s="149"/>
      <c r="E153" s="159" t="s">
        <v>12</v>
      </c>
      <c r="F153" s="733" t="s">
        <v>40</v>
      </c>
      <c r="G153" s="734"/>
      <c r="H153" s="211" t="s">
        <v>314</v>
      </c>
      <c r="I153" s="211">
        <f>J153*N153</f>
        <v>0</v>
      </c>
      <c r="J153" s="738"/>
      <c r="K153" s="739"/>
      <c r="L153" s="21" t="s">
        <v>43</v>
      </c>
      <c r="M153" s="21" t="s">
        <v>15</v>
      </c>
      <c r="N153" s="751"/>
      <c r="O153" s="752"/>
      <c r="P153" s="159" t="s">
        <v>5</v>
      </c>
      <c r="Q153" s="188" t="s">
        <v>16</v>
      </c>
      <c r="R153" s="737">
        <f>J153*N153*2800</f>
        <v>0</v>
      </c>
      <c r="S153" s="737"/>
      <c r="T153" s="737"/>
      <c r="U153" s="159" t="s">
        <v>1</v>
      </c>
      <c r="V153" s="159"/>
      <c r="W153" s="149"/>
      <c r="X153" s="230" t="s">
        <v>319</v>
      </c>
      <c r="Y153" s="230"/>
      <c r="Z153" s="70" t="s">
        <v>17</v>
      </c>
      <c r="AA153" s="156"/>
      <c r="AB153" s="25" t="s">
        <v>18</v>
      </c>
      <c r="AC153" s="741">
        <f>AA153*37</f>
        <v>0</v>
      </c>
      <c r="AD153" s="741"/>
      <c r="AE153" s="22" t="s">
        <v>1</v>
      </c>
    </row>
    <row r="154" spans="2:31" s="19" customFormat="1" x14ac:dyDescent="0.2">
      <c r="B154" s="20"/>
      <c r="C154" s="21"/>
      <c r="D154" s="21"/>
      <c r="E154" s="159"/>
      <c r="F154" s="735" t="s">
        <v>41</v>
      </c>
      <c r="G154" s="736"/>
      <c r="H154" s="211" t="s">
        <v>314</v>
      </c>
      <c r="I154" s="211">
        <f>J154*N154</f>
        <v>0</v>
      </c>
      <c r="J154" s="738"/>
      <c r="K154" s="739"/>
      <c r="L154" s="21" t="s">
        <v>43</v>
      </c>
      <c r="M154" s="21" t="s">
        <v>15</v>
      </c>
      <c r="N154" s="751"/>
      <c r="O154" s="752"/>
      <c r="P154" s="159" t="s">
        <v>5</v>
      </c>
      <c r="Q154" s="188" t="s">
        <v>16</v>
      </c>
      <c r="R154" s="737">
        <f>J154*N154*2800</f>
        <v>0</v>
      </c>
      <c r="S154" s="737"/>
      <c r="T154" s="737"/>
      <c r="U154" s="159" t="s">
        <v>1</v>
      </c>
      <c r="V154" s="159"/>
      <c r="W154" s="21"/>
      <c r="X154" s="230" t="s">
        <v>319</v>
      </c>
      <c r="Y154" s="210"/>
      <c r="Z154" s="25" t="s">
        <v>83</v>
      </c>
      <c r="AA154" s="156"/>
      <c r="AB154" s="25" t="s">
        <v>18</v>
      </c>
      <c r="AC154" s="741">
        <f>AA154*37</f>
        <v>0</v>
      </c>
      <c r="AD154" s="741"/>
      <c r="AE154" s="22" t="s">
        <v>1</v>
      </c>
    </row>
    <row r="155" spans="2:31" s="19" customFormat="1" x14ac:dyDescent="0.2">
      <c r="B155" s="20"/>
      <c r="C155" s="21"/>
      <c r="D155" s="21"/>
      <c r="E155" s="159"/>
      <c r="F155" s="159"/>
      <c r="G155" s="159"/>
      <c r="H155" s="211" t="s">
        <v>314</v>
      </c>
      <c r="I155" s="211">
        <f>J155*N155</f>
        <v>0</v>
      </c>
      <c r="J155" s="738"/>
      <c r="K155" s="739"/>
      <c r="L155" s="21" t="s">
        <v>14</v>
      </c>
      <c r="M155" s="21" t="s">
        <v>15</v>
      </c>
      <c r="N155" s="751"/>
      <c r="O155" s="752"/>
      <c r="P155" s="159" t="s">
        <v>5</v>
      </c>
      <c r="Q155" s="188" t="s">
        <v>16</v>
      </c>
      <c r="R155" s="737">
        <f>J155*N155*2800</f>
        <v>0</v>
      </c>
      <c r="S155" s="737"/>
      <c r="T155" s="737"/>
      <c r="U155" s="159" t="s">
        <v>1</v>
      </c>
      <c r="V155" s="159"/>
      <c r="W155" s="21"/>
      <c r="X155" s="230" t="s">
        <v>319</v>
      </c>
      <c r="Y155" s="210"/>
      <c r="Z155" s="159"/>
      <c r="AA155" s="156"/>
      <c r="AB155" s="25" t="s">
        <v>18</v>
      </c>
      <c r="AC155" s="741">
        <f>AA155*37</f>
        <v>0</v>
      </c>
      <c r="AD155" s="741"/>
      <c r="AE155" s="22" t="s">
        <v>1</v>
      </c>
    </row>
    <row r="156" spans="2:31" s="19" customFormat="1" x14ac:dyDescent="0.2">
      <c r="B156" s="20"/>
      <c r="C156" s="21"/>
      <c r="D156" s="21"/>
      <c r="E156" s="159"/>
      <c r="F156" s="159"/>
      <c r="G156" s="159"/>
      <c r="H156" s="211" t="s">
        <v>314</v>
      </c>
      <c r="I156" s="211">
        <f>J156*N156</f>
        <v>0</v>
      </c>
      <c r="J156" s="36"/>
      <c r="K156" s="36"/>
      <c r="L156" s="200"/>
      <c r="M156" s="200"/>
      <c r="N156" s="245"/>
      <c r="O156" s="245"/>
      <c r="P156" s="200"/>
      <c r="Q156" s="200"/>
      <c r="R156" s="188"/>
      <c r="S156" s="188"/>
      <c r="T156" s="188"/>
      <c r="U156" s="159"/>
      <c r="V156" s="21"/>
      <c r="W156" s="21"/>
      <c r="X156" s="230" t="s">
        <v>319</v>
      </c>
      <c r="Y156" s="210"/>
      <c r="Z156" s="200"/>
      <c r="AA156" s="251"/>
      <c r="AB156" s="25" t="s">
        <v>18</v>
      </c>
      <c r="AC156" s="741">
        <f>AA156*37</f>
        <v>0</v>
      </c>
      <c r="AD156" s="741"/>
      <c r="AE156" s="22" t="s">
        <v>1</v>
      </c>
    </row>
    <row r="157" spans="2:31" s="19" customFormat="1" x14ac:dyDescent="0.2">
      <c r="B157" s="20"/>
      <c r="C157" s="21"/>
      <c r="D157" s="21"/>
      <c r="E157" s="159" t="s">
        <v>94</v>
      </c>
      <c r="F157" s="233"/>
      <c r="G157" s="234"/>
      <c r="H157" s="235"/>
      <c r="I157" s="235"/>
      <c r="J157" s="298"/>
      <c r="K157" s="298"/>
      <c r="L157" s="234"/>
      <c r="M157" s="234"/>
      <c r="N157" s="248"/>
      <c r="O157" s="248"/>
      <c r="P157" s="234"/>
      <c r="Q157" s="234"/>
      <c r="R157" s="234"/>
      <c r="S157" s="234"/>
      <c r="T157" s="234"/>
      <c r="U157" s="236"/>
      <c r="V157" s="159"/>
      <c r="W157" s="159"/>
      <c r="X157" s="230" t="s">
        <v>319</v>
      </c>
      <c r="Y157" s="206"/>
      <c r="Z157" s="159"/>
      <c r="AA157" s="25"/>
      <c r="AB157" s="159"/>
      <c r="AC157" s="159"/>
      <c r="AD157" s="159"/>
      <c r="AE157" s="24"/>
    </row>
    <row r="158" spans="2:31" s="19" customFormat="1" ht="13.5" customHeight="1" x14ac:dyDescent="0.2">
      <c r="B158" s="20"/>
      <c r="C158" s="21"/>
      <c r="D158" s="21"/>
      <c r="E158" s="159" t="s">
        <v>10</v>
      </c>
      <c r="F158" s="233"/>
      <c r="G158" s="234"/>
      <c r="H158" s="235"/>
      <c r="I158" s="235"/>
      <c r="J158" s="298"/>
      <c r="K158" s="298"/>
      <c r="L158" s="234"/>
      <c r="M158" s="234"/>
      <c r="N158" s="248"/>
      <c r="O158" s="248"/>
      <c r="P158" s="234"/>
      <c r="Q158" s="234"/>
      <c r="R158" s="234"/>
      <c r="S158" s="234"/>
      <c r="T158" s="234"/>
      <c r="U158" s="236"/>
      <c r="V158" s="159"/>
      <c r="W158" s="149"/>
      <c r="X158" s="230" t="s">
        <v>319</v>
      </c>
      <c r="Y158" s="210"/>
      <c r="Z158" s="26" t="s">
        <v>17</v>
      </c>
      <c r="AA158" s="742"/>
      <c r="AB158" s="743"/>
      <c r="AC158" s="746"/>
      <c r="AD158" s="747"/>
      <c r="AE158" s="762" t="s">
        <v>1</v>
      </c>
    </row>
    <row r="159" spans="2:31" s="19" customFormat="1" ht="13.5" customHeight="1" x14ac:dyDescent="0.2">
      <c r="B159" s="20"/>
      <c r="C159" s="21"/>
      <c r="D159" s="21"/>
      <c r="E159" s="159"/>
      <c r="F159" s="200"/>
      <c r="G159" s="200"/>
      <c r="H159" s="221"/>
      <c r="I159" s="221"/>
      <c r="J159" s="36"/>
      <c r="K159" s="36"/>
      <c r="L159" s="200"/>
      <c r="M159" s="200"/>
      <c r="N159" s="247"/>
      <c r="O159" s="247"/>
      <c r="P159" s="200"/>
      <c r="Q159" s="200"/>
      <c r="R159" s="200"/>
      <c r="S159" s="200"/>
      <c r="T159" s="200"/>
      <c r="U159" s="200"/>
      <c r="V159" s="159"/>
      <c r="W159" s="21"/>
      <c r="X159" s="230" t="s">
        <v>319</v>
      </c>
      <c r="Y159" s="210"/>
      <c r="Z159" s="25" t="s">
        <v>82</v>
      </c>
      <c r="AA159" s="744"/>
      <c r="AB159" s="745"/>
      <c r="AC159" s="748"/>
      <c r="AD159" s="749"/>
      <c r="AE159" s="762"/>
    </row>
    <row r="160" spans="2:31" s="19" customFormat="1" ht="12.75" customHeight="1" x14ac:dyDescent="0.2">
      <c r="B160" s="20"/>
      <c r="C160" s="21"/>
      <c r="D160" s="21"/>
      <c r="E160" s="159"/>
      <c r="F160" s="200"/>
      <c r="G160" s="200"/>
      <c r="H160" s="221"/>
      <c r="I160" s="221"/>
      <c r="J160" s="36"/>
      <c r="K160" s="36"/>
      <c r="L160" s="200"/>
      <c r="M160" s="200"/>
      <c r="N160" s="247"/>
      <c r="O160" s="247"/>
      <c r="P160" s="200"/>
      <c r="Q160" s="200"/>
      <c r="R160" s="200"/>
      <c r="S160" s="200"/>
      <c r="T160" s="200"/>
      <c r="U160" s="200"/>
      <c r="V160" s="159"/>
      <c r="W160" s="21"/>
      <c r="X160" s="230" t="s">
        <v>319</v>
      </c>
      <c r="Y160" s="210"/>
      <c r="Z160" s="26"/>
      <c r="AA160" s="252"/>
      <c r="AB160" s="148"/>
      <c r="AC160" s="143"/>
      <c r="AD160" s="143"/>
      <c r="AE160" s="190"/>
    </row>
    <row r="161" spans="2:31" s="19" customFormat="1" ht="6.75" customHeight="1" x14ac:dyDescent="0.2">
      <c r="B161" s="20"/>
      <c r="C161" s="21"/>
      <c r="D161" s="21"/>
      <c r="E161" s="159"/>
      <c r="F161" s="200"/>
      <c r="G161" s="200"/>
      <c r="H161" s="221"/>
      <c r="I161" s="221"/>
      <c r="J161" s="36"/>
      <c r="K161" s="36"/>
      <c r="L161" s="200"/>
      <c r="M161" s="200"/>
      <c r="N161" s="247"/>
      <c r="O161" s="247"/>
      <c r="P161" s="200"/>
      <c r="Q161" s="200"/>
      <c r="R161" s="200"/>
      <c r="S161" s="200"/>
      <c r="T161" s="200"/>
      <c r="U161" s="200"/>
      <c r="V161" s="159"/>
      <c r="W161" s="21"/>
      <c r="X161" s="230" t="s">
        <v>319</v>
      </c>
      <c r="Y161" s="210"/>
      <c r="Z161" s="26"/>
      <c r="AA161" s="253"/>
      <c r="AB161" s="84"/>
      <c r="AC161" s="85"/>
      <c r="AD161" s="85"/>
      <c r="AE161" s="86"/>
    </row>
    <row r="162" spans="2:31" s="19" customFormat="1" x14ac:dyDescent="0.2">
      <c r="B162" s="20"/>
      <c r="C162" s="21"/>
      <c r="D162" s="71" t="s">
        <v>93</v>
      </c>
      <c r="G162" s="21"/>
      <c r="H162" s="217"/>
      <c r="I162" s="217"/>
      <c r="J162" s="25"/>
      <c r="K162" s="25"/>
      <c r="L162" s="21"/>
      <c r="M162" s="21"/>
      <c r="N162" s="244"/>
      <c r="O162" s="244"/>
      <c r="P162" s="21"/>
      <c r="Q162" s="188"/>
      <c r="R162" s="21"/>
      <c r="S162" s="21"/>
      <c r="T162" s="21"/>
      <c r="U162" s="21"/>
      <c r="V162" s="21"/>
      <c r="W162" s="71" t="s">
        <v>84</v>
      </c>
      <c r="X162" s="229"/>
      <c r="Y162" s="229"/>
      <c r="Z162" s="21"/>
      <c r="AA162" s="253"/>
      <c r="AB162" s="84"/>
      <c r="AC162" s="85"/>
      <c r="AD162" s="85"/>
      <c r="AE162" s="86"/>
    </row>
    <row r="163" spans="2:31" s="19" customFormat="1" x14ac:dyDescent="0.2">
      <c r="B163" s="20"/>
      <c r="C163" s="21"/>
      <c r="D163" s="149"/>
      <c r="E163" s="25" t="s">
        <v>92</v>
      </c>
      <c r="F163" s="733"/>
      <c r="G163" s="734"/>
      <c r="H163" s="211" t="s">
        <v>315</v>
      </c>
      <c r="I163" s="211">
        <f>J163*N163</f>
        <v>0</v>
      </c>
      <c r="J163" s="738"/>
      <c r="K163" s="739"/>
      <c r="L163" s="21" t="s">
        <v>43</v>
      </c>
      <c r="M163" s="21" t="s">
        <v>15</v>
      </c>
      <c r="N163" s="751"/>
      <c r="O163" s="752"/>
      <c r="P163" s="159" t="s">
        <v>5</v>
      </c>
      <c r="Q163" s="188" t="s">
        <v>16</v>
      </c>
      <c r="R163" s="737">
        <f>J163*N163*1000</f>
        <v>0</v>
      </c>
      <c r="S163" s="737"/>
      <c r="T163" s="737"/>
      <c r="U163" s="159" t="s">
        <v>1</v>
      </c>
      <c r="V163" s="159"/>
      <c r="W163" s="149"/>
      <c r="X163" s="230" t="s">
        <v>320</v>
      </c>
      <c r="Y163" s="230"/>
      <c r="Z163" s="70" t="s">
        <v>17</v>
      </c>
      <c r="AA163" s="156"/>
      <c r="AB163" s="25" t="s">
        <v>18</v>
      </c>
      <c r="AC163" s="741">
        <f>AA163*37</f>
        <v>0</v>
      </c>
      <c r="AD163" s="741"/>
      <c r="AE163" s="22" t="s">
        <v>1</v>
      </c>
    </row>
    <row r="164" spans="2:31" s="19" customFormat="1" x14ac:dyDescent="0.2">
      <c r="B164" s="20"/>
      <c r="C164" s="21"/>
      <c r="D164" s="21"/>
      <c r="E164" s="159"/>
      <c r="F164" s="759"/>
      <c r="G164" s="759"/>
      <c r="H164" s="211" t="s">
        <v>315</v>
      </c>
      <c r="I164" s="211">
        <f>J164*N164</f>
        <v>0</v>
      </c>
      <c r="J164" s="757"/>
      <c r="K164" s="757"/>
      <c r="L164" s="21"/>
      <c r="M164" s="21"/>
      <c r="N164" s="758"/>
      <c r="O164" s="758"/>
      <c r="P164" s="159"/>
      <c r="Q164" s="188"/>
      <c r="R164" s="759"/>
      <c r="S164" s="759"/>
      <c r="T164" s="759"/>
      <c r="U164" s="159"/>
      <c r="V164" s="159"/>
      <c r="W164" s="21"/>
      <c r="X164" s="230" t="s">
        <v>320</v>
      </c>
      <c r="Y164" s="210"/>
      <c r="Z164" s="25" t="s">
        <v>83</v>
      </c>
      <c r="AA164" s="253"/>
      <c r="AB164" s="84"/>
      <c r="AC164" s="85"/>
      <c r="AD164" s="85"/>
      <c r="AE164" s="86"/>
    </row>
    <row r="165" spans="2:31" s="19" customFormat="1" x14ac:dyDescent="0.2">
      <c r="B165" s="20"/>
      <c r="C165" s="21"/>
      <c r="D165" s="21"/>
      <c r="E165" s="159" t="s">
        <v>94</v>
      </c>
      <c r="F165" s="233"/>
      <c r="G165" s="234"/>
      <c r="H165" s="235"/>
      <c r="I165" s="235"/>
      <c r="J165" s="298"/>
      <c r="K165" s="298"/>
      <c r="L165" s="234"/>
      <c r="M165" s="234"/>
      <c r="N165" s="234"/>
      <c r="O165" s="234"/>
      <c r="P165" s="234"/>
      <c r="Q165" s="234"/>
      <c r="R165" s="234"/>
      <c r="S165" s="234"/>
      <c r="T165" s="234"/>
      <c r="U165" s="236"/>
      <c r="V165" s="159"/>
      <c r="W165" s="159"/>
      <c r="X165" s="230" t="s">
        <v>320</v>
      </c>
      <c r="Y165" s="206"/>
      <c r="Z165" s="159"/>
      <c r="AA165" s="253"/>
      <c r="AB165" s="84"/>
      <c r="AC165" s="85"/>
      <c r="AD165" s="85"/>
      <c r="AE165" s="86"/>
    </row>
    <row r="166" spans="2:31" s="19" customFormat="1" ht="15" customHeight="1" x14ac:dyDescent="0.2">
      <c r="B166" s="20"/>
      <c r="C166" s="21"/>
      <c r="D166" s="21"/>
      <c r="E166" s="159" t="s">
        <v>10</v>
      </c>
      <c r="F166" s="233"/>
      <c r="G166" s="234"/>
      <c r="H166" s="235"/>
      <c r="I166" s="235"/>
      <c r="J166" s="298"/>
      <c r="K166" s="298"/>
      <c r="L166" s="234"/>
      <c r="M166" s="234"/>
      <c r="N166" s="234"/>
      <c r="O166" s="234"/>
      <c r="P166" s="234"/>
      <c r="Q166" s="234"/>
      <c r="R166" s="234"/>
      <c r="S166" s="234"/>
      <c r="T166" s="234"/>
      <c r="U166" s="236"/>
      <c r="V166" s="159"/>
      <c r="W166" s="149"/>
      <c r="X166" s="230" t="s">
        <v>320</v>
      </c>
      <c r="Y166" s="210"/>
      <c r="Z166" s="26" t="s">
        <v>17</v>
      </c>
      <c r="AA166" s="742"/>
      <c r="AB166" s="743"/>
      <c r="AC166" s="746"/>
      <c r="AD166" s="747"/>
      <c r="AE166" s="762" t="s">
        <v>1</v>
      </c>
    </row>
    <row r="167" spans="2:31" s="19" customFormat="1" ht="15" customHeight="1" x14ac:dyDescent="0.2">
      <c r="B167" s="20"/>
      <c r="C167" s="21"/>
      <c r="D167" s="21"/>
      <c r="E167" s="159"/>
      <c r="F167" s="200"/>
      <c r="G167" s="200"/>
      <c r="H167" s="221"/>
      <c r="I167" s="221"/>
      <c r="J167" s="36"/>
      <c r="K167" s="36"/>
      <c r="L167" s="200"/>
      <c r="M167" s="200"/>
      <c r="N167" s="200"/>
      <c r="O167" s="200"/>
      <c r="P167" s="200"/>
      <c r="Q167" s="200"/>
      <c r="R167" s="200"/>
      <c r="S167" s="200"/>
      <c r="T167" s="200"/>
      <c r="U167" s="200"/>
      <c r="V167" s="159"/>
      <c r="W167" s="21"/>
      <c r="X167" s="230" t="s">
        <v>320</v>
      </c>
      <c r="Y167" s="210"/>
      <c r="Z167" s="25" t="s">
        <v>82</v>
      </c>
      <c r="AA167" s="744"/>
      <c r="AB167" s="745"/>
      <c r="AC167" s="748"/>
      <c r="AD167" s="749"/>
      <c r="AE167" s="762"/>
    </row>
    <row r="168" spans="2:31" s="19" customFormat="1" x14ac:dyDescent="0.2">
      <c r="B168" s="20"/>
      <c r="C168" s="21"/>
      <c r="D168" s="21"/>
      <c r="E168" s="159"/>
      <c r="F168" s="200"/>
      <c r="G168" s="200"/>
      <c r="H168" s="221"/>
      <c r="I168" s="221"/>
      <c r="J168" s="36"/>
      <c r="K168" s="36"/>
      <c r="L168" s="200"/>
      <c r="M168" s="200"/>
      <c r="N168" s="200"/>
      <c r="O168" s="200"/>
      <c r="P168" s="200"/>
      <c r="Q168" s="200"/>
      <c r="R168" s="200"/>
      <c r="S168" s="200"/>
      <c r="T168" s="200"/>
      <c r="U168" s="200"/>
      <c r="V168" s="159"/>
      <c r="W168" s="21"/>
      <c r="X168" s="230" t="s">
        <v>320</v>
      </c>
      <c r="Y168" s="210"/>
      <c r="AA168" s="253"/>
      <c r="AB168" s="84"/>
      <c r="AC168" s="85"/>
      <c r="AD168" s="85"/>
      <c r="AE168" s="86"/>
    </row>
    <row r="169" spans="2:31" s="19" customFormat="1" ht="13.5" customHeight="1" x14ac:dyDescent="0.2">
      <c r="B169" s="20"/>
      <c r="C169" s="21"/>
      <c r="D169" s="149"/>
      <c r="E169" s="21" t="s">
        <v>13</v>
      </c>
      <c r="F169" s="21" t="s">
        <v>216</v>
      </c>
      <c r="G169" s="21"/>
      <c r="H169" s="217" t="s">
        <v>316</v>
      </c>
      <c r="I169" s="217">
        <f>J169</f>
        <v>0</v>
      </c>
      <c r="J169" s="738"/>
      <c r="K169" s="739"/>
      <c r="L169" s="25" t="s">
        <v>126</v>
      </c>
      <c r="M169" s="21" t="s">
        <v>15</v>
      </c>
      <c r="N169" s="741">
        <v>60</v>
      </c>
      <c r="O169" s="741"/>
      <c r="P169" s="25" t="s">
        <v>127</v>
      </c>
      <c r="Q169" s="188" t="s">
        <v>16</v>
      </c>
      <c r="R169" s="737">
        <f>J169*N169</f>
        <v>0</v>
      </c>
      <c r="S169" s="737"/>
      <c r="T169" s="737"/>
      <c r="U169" s="159" t="s">
        <v>1</v>
      </c>
      <c r="V169" s="21"/>
      <c r="X169" s="228"/>
      <c r="Y169" s="228"/>
      <c r="AA169" s="38"/>
      <c r="AE169" s="22"/>
    </row>
    <row r="170" spans="2:31" s="19" customFormat="1" ht="12.75" customHeight="1" x14ac:dyDescent="0.2">
      <c r="B170" s="20"/>
      <c r="C170" s="21"/>
      <c r="D170" s="21"/>
      <c r="E170" s="21"/>
      <c r="F170" s="21" t="s">
        <v>217</v>
      </c>
      <c r="G170" s="21"/>
      <c r="H170" s="217" t="s">
        <v>317</v>
      </c>
      <c r="I170" s="217">
        <f>J170</f>
        <v>0</v>
      </c>
      <c r="J170" s="738"/>
      <c r="K170" s="739"/>
      <c r="L170" s="25" t="s">
        <v>126</v>
      </c>
      <c r="M170" s="21" t="s">
        <v>15</v>
      </c>
      <c r="N170" s="741">
        <v>60</v>
      </c>
      <c r="O170" s="741"/>
      <c r="P170" s="25" t="s">
        <v>127</v>
      </c>
      <c r="Q170" s="188" t="s">
        <v>16</v>
      </c>
      <c r="R170" s="737">
        <f>J170*N170</f>
        <v>0</v>
      </c>
      <c r="S170" s="737"/>
      <c r="T170" s="737"/>
      <c r="U170" s="159" t="s">
        <v>1</v>
      </c>
      <c r="V170" s="21"/>
      <c r="X170" s="228"/>
      <c r="Y170" s="228"/>
      <c r="AA170" s="38"/>
      <c r="AE170" s="22"/>
    </row>
    <row r="171" spans="2:31" s="19" customFormat="1" x14ac:dyDescent="0.2">
      <c r="B171" s="20"/>
      <c r="C171" s="21"/>
      <c r="D171" s="21"/>
      <c r="E171" s="21"/>
      <c r="F171" s="21" t="s">
        <v>218</v>
      </c>
      <c r="G171" s="21"/>
      <c r="H171" s="217" t="s">
        <v>318</v>
      </c>
      <c r="I171" s="217">
        <f>J171</f>
        <v>0</v>
      </c>
      <c r="J171" s="738"/>
      <c r="K171" s="739"/>
      <c r="L171" s="25" t="s">
        <v>126</v>
      </c>
      <c r="M171" s="21" t="s">
        <v>15</v>
      </c>
      <c r="N171" s="741">
        <v>60</v>
      </c>
      <c r="O171" s="741"/>
      <c r="P171" s="25" t="s">
        <v>127</v>
      </c>
      <c r="Q171" s="188" t="s">
        <v>16</v>
      </c>
      <c r="R171" s="737">
        <f>J171*N171</f>
        <v>0</v>
      </c>
      <c r="S171" s="737"/>
      <c r="T171" s="737"/>
      <c r="U171" s="159" t="s">
        <v>1</v>
      </c>
      <c r="V171" s="21"/>
      <c r="W171" s="21"/>
      <c r="X171" s="210"/>
      <c r="Y171" s="210"/>
      <c r="Z171" s="21"/>
      <c r="AA171" s="25"/>
      <c r="AB171" s="25"/>
      <c r="AC171" s="25"/>
      <c r="AD171" s="21"/>
      <c r="AE171" s="22"/>
    </row>
    <row r="172" spans="2:31" s="19" customFormat="1" ht="18.75" customHeight="1" x14ac:dyDescent="0.2">
      <c r="B172" s="20"/>
      <c r="C172" s="21"/>
      <c r="D172" s="21"/>
      <c r="E172" s="26"/>
      <c r="F172" s="26"/>
      <c r="G172" s="26"/>
      <c r="H172" s="217"/>
      <c r="I172" s="217"/>
      <c r="J172" s="733"/>
      <c r="K172" s="733"/>
      <c r="L172" s="21"/>
      <c r="M172" s="21"/>
      <c r="N172" s="733"/>
      <c r="O172" s="733"/>
      <c r="P172" s="25"/>
      <c r="Q172" s="188"/>
      <c r="R172" s="735"/>
      <c r="S172" s="735"/>
      <c r="T172" s="735"/>
      <c r="U172" s="159"/>
      <c r="V172" s="21"/>
      <c r="W172" s="21"/>
      <c r="X172" s="210" t="s">
        <v>332</v>
      </c>
      <c r="Y172" s="210">
        <f>AB172</f>
        <v>0</v>
      </c>
      <c r="Z172" s="760" t="s">
        <v>23</v>
      </c>
      <c r="AA172" s="760"/>
      <c r="AB172" s="761">
        <f>SUM(R153:T155)+SUM(AC153:AD170)+SUM(R169:T171)+SUM(R163:T164)</f>
        <v>0</v>
      </c>
      <c r="AC172" s="761"/>
      <c r="AD172" s="761"/>
      <c r="AE172" s="32" t="s">
        <v>1</v>
      </c>
    </row>
    <row r="173" spans="2:31" s="19" customFormat="1" ht="6" customHeight="1" x14ac:dyDescent="0.2">
      <c r="B173" s="27"/>
      <c r="C173" s="28"/>
      <c r="D173" s="28"/>
      <c r="E173" s="28"/>
      <c r="F173" s="28"/>
      <c r="G173" s="28"/>
      <c r="H173" s="223"/>
      <c r="I173" s="223"/>
      <c r="J173" s="37"/>
      <c r="K173" s="37"/>
      <c r="L173" s="28"/>
      <c r="M173" s="28"/>
      <c r="N173" s="37"/>
      <c r="O173" s="37"/>
      <c r="P173" s="28"/>
      <c r="Q173" s="192"/>
      <c r="R173" s="28"/>
      <c r="S173" s="28"/>
      <c r="T173" s="28"/>
      <c r="U173" s="28"/>
      <c r="V173" s="28"/>
      <c r="W173" s="28"/>
      <c r="X173" s="214"/>
      <c r="Y173" s="214"/>
      <c r="Z173" s="28"/>
      <c r="AA173" s="37"/>
      <c r="AB173" s="37"/>
      <c r="AC173" s="37"/>
      <c r="AD173" s="28"/>
      <c r="AE173" s="30"/>
    </row>
    <row r="180" spans="2:31" ht="12" customHeight="1" x14ac:dyDescent="0.2">
      <c r="B180" s="12"/>
      <c r="C180" s="10"/>
      <c r="D180" s="10"/>
      <c r="E180" s="10"/>
      <c r="F180" s="10"/>
      <c r="G180" s="10"/>
      <c r="H180" s="219"/>
      <c r="I180" s="219"/>
      <c r="J180" s="35"/>
      <c r="K180" s="35"/>
      <c r="L180" s="10"/>
      <c r="M180" s="10"/>
      <c r="N180" s="35"/>
      <c r="O180" s="35"/>
      <c r="P180" s="10"/>
      <c r="Q180" s="181"/>
      <c r="R180" s="10"/>
      <c r="S180" s="10"/>
      <c r="T180" s="10"/>
      <c r="U180" s="10"/>
      <c r="V180" s="10"/>
      <c r="W180" s="10"/>
      <c r="X180" s="208" t="s">
        <v>34</v>
      </c>
      <c r="Y180" s="208" t="s">
        <v>36</v>
      </c>
      <c r="Z180" s="317" t="s">
        <v>494</v>
      </c>
      <c r="AA180" s="35"/>
      <c r="AB180" s="35"/>
      <c r="AC180" s="35"/>
      <c r="AD180" s="10"/>
      <c r="AE180" s="11"/>
    </row>
    <row r="181" spans="2:31" s="19" customFormat="1" ht="14.4" x14ac:dyDescent="0.2">
      <c r="B181" s="750"/>
      <c r="C181" s="736"/>
      <c r="D181" s="151"/>
      <c r="E181" s="31" t="s">
        <v>24</v>
      </c>
      <c r="F181" s="31"/>
      <c r="G181" s="31"/>
      <c r="H181" s="220"/>
      <c r="I181" s="220"/>
      <c r="J181" s="25"/>
      <c r="K181" s="25"/>
      <c r="L181" s="21"/>
      <c r="M181" s="21"/>
      <c r="N181" s="25"/>
      <c r="O181" s="25"/>
      <c r="P181" s="23" t="s">
        <v>25</v>
      </c>
      <c r="Q181" s="753"/>
      <c r="R181" s="754"/>
      <c r="S181" s="21"/>
      <c r="T181" s="21"/>
      <c r="U181" s="21"/>
      <c r="V181" s="21"/>
      <c r="W181" s="25" t="s">
        <v>492</v>
      </c>
      <c r="X181" s="210"/>
      <c r="Y181" s="210"/>
      <c r="Z181" s="315"/>
      <c r="AA181" s="312" t="s">
        <v>493</v>
      </c>
      <c r="AB181" s="740"/>
      <c r="AC181" s="740"/>
      <c r="AD181" s="740"/>
      <c r="AE181" s="22"/>
    </row>
    <row r="182" spans="2:31" s="19" customFormat="1" ht="9.75" customHeight="1" x14ac:dyDescent="0.2">
      <c r="B182" s="191"/>
      <c r="C182" s="188"/>
      <c r="D182" s="31"/>
      <c r="E182" s="31"/>
      <c r="F182" s="31"/>
      <c r="G182" s="31"/>
      <c r="H182" s="220"/>
      <c r="I182" s="220"/>
      <c r="J182" s="25"/>
      <c r="K182" s="25"/>
      <c r="L182" s="21"/>
      <c r="M182" s="21"/>
      <c r="N182" s="25"/>
      <c r="O182" s="25"/>
      <c r="P182" s="21"/>
      <c r="Q182" s="188"/>
      <c r="R182" s="188"/>
      <c r="S182" s="21"/>
      <c r="T182" s="21"/>
      <c r="U182" s="21"/>
      <c r="V182" s="21"/>
      <c r="W182" s="21"/>
      <c r="X182" s="210"/>
      <c r="Y182" s="210"/>
      <c r="Z182" s="21"/>
      <c r="AA182" s="25"/>
      <c r="AB182" s="25"/>
      <c r="AC182" s="25"/>
      <c r="AD182" s="21"/>
      <c r="AE182" s="22"/>
    </row>
    <row r="183" spans="2:31" s="19" customFormat="1" x14ac:dyDescent="0.2">
      <c r="B183" s="20"/>
      <c r="C183" s="21"/>
      <c r="D183" s="71" t="s">
        <v>85</v>
      </c>
      <c r="G183" s="21"/>
      <c r="H183" s="217"/>
      <c r="I183" s="217"/>
      <c r="J183" s="25"/>
      <c r="K183" s="25"/>
      <c r="L183" s="21"/>
      <c r="M183" s="21"/>
      <c r="N183" s="25"/>
      <c r="O183" s="25"/>
      <c r="P183" s="21"/>
      <c r="Q183" s="188"/>
      <c r="R183" s="21"/>
      <c r="S183" s="21"/>
      <c r="T183" s="21"/>
      <c r="U183" s="21"/>
      <c r="V183" s="21"/>
      <c r="W183" s="71" t="s">
        <v>84</v>
      </c>
      <c r="X183" s="229"/>
      <c r="Y183" s="229"/>
      <c r="Z183" s="21"/>
      <c r="AA183" s="25"/>
      <c r="AB183" s="25"/>
      <c r="AC183" s="25"/>
      <c r="AD183" s="21"/>
      <c r="AE183" s="22"/>
    </row>
    <row r="184" spans="2:31" s="19" customFormat="1" x14ac:dyDescent="0.2">
      <c r="B184" s="20"/>
      <c r="C184" s="21"/>
      <c r="D184" s="149"/>
      <c r="E184" s="159" t="s">
        <v>12</v>
      </c>
      <c r="F184" s="733" t="s">
        <v>40</v>
      </c>
      <c r="G184" s="734"/>
      <c r="H184" s="211" t="s">
        <v>321</v>
      </c>
      <c r="I184" s="211">
        <f>J184*N184</f>
        <v>0</v>
      </c>
      <c r="J184" s="738"/>
      <c r="K184" s="739"/>
      <c r="L184" s="21" t="s">
        <v>43</v>
      </c>
      <c r="M184" s="21" t="s">
        <v>15</v>
      </c>
      <c r="N184" s="751"/>
      <c r="O184" s="752"/>
      <c r="P184" s="159" t="s">
        <v>5</v>
      </c>
      <c r="Q184" s="188" t="s">
        <v>16</v>
      </c>
      <c r="R184" s="737">
        <f>J184*N184*2800</f>
        <v>0</v>
      </c>
      <c r="S184" s="737"/>
      <c r="T184" s="737"/>
      <c r="U184" s="159" t="s">
        <v>1</v>
      </c>
      <c r="V184" s="159"/>
      <c r="W184" s="149"/>
      <c r="X184" s="230" t="s">
        <v>326</v>
      </c>
      <c r="Y184" s="230"/>
      <c r="Z184" s="70" t="s">
        <v>17</v>
      </c>
      <c r="AA184" s="156"/>
      <c r="AB184" s="25" t="s">
        <v>18</v>
      </c>
      <c r="AC184" s="741">
        <f>AA184*37</f>
        <v>0</v>
      </c>
      <c r="AD184" s="741"/>
      <c r="AE184" s="22" t="s">
        <v>1</v>
      </c>
    </row>
    <row r="185" spans="2:31" s="19" customFormat="1" x14ac:dyDescent="0.2">
      <c r="B185" s="20"/>
      <c r="C185" s="21"/>
      <c r="D185" s="21"/>
      <c r="E185" s="159"/>
      <c r="F185" s="735" t="s">
        <v>41</v>
      </c>
      <c r="G185" s="736"/>
      <c r="H185" s="211" t="s">
        <v>321</v>
      </c>
      <c r="I185" s="211">
        <f>J185*N185</f>
        <v>0</v>
      </c>
      <c r="J185" s="738"/>
      <c r="K185" s="739"/>
      <c r="L185" s="21" t="s">
        <v>43</v>
      </c>
      <c r="M185" s="21" t="s">
        <v>15</v>
      </c>
      <c r="N185" s="751"/>
      <c r="O185" s="752"/>
      <c r="P185" s="159" t="s">
        <v>5</v>
      </c>
      <c r="Q185" s="188" t="s">
        <v>16</v>
      </c>
      <c r="R185" s="737">
        <f>J185*N185*2800</f>
        <v>0</v>
      </c>
      <c r="S185" s="737"/>
      <c r="T185" s="737"/>
      <c r="U185" s="159" t="s">
        <v>1</v>
      </c>
      <c r="V185" s="159"/>
      <c r="W185" s="21"/>
      <c r="X185" s="210" t="s">
        <v>326</v>
      </c>
      <c r="Y185" s="210"/>
      <c r="Z185" s="25" t="s">
        <v>83</v>
      </c>
      <c r="AA185" s="156"/>
      <c r="AB185" s="25" t="s">
        <v>18</v>
      </c>
      <c r="AC185" s="741">
        <f>AA185*37</f>
        <v>0</v>
      </c>
      <c r="AD185" s="741"/>
      <c r="AE185" s="22" t="s">
        <v>1</v>
      </c>
    </row>
    <row r="186" spans="2:31" s="19" customFormat="1" x14ac:dyDescent="0.2">
      <c r="B186" s="20"/>
      <c r="C186" s="21"/>
      <c r="D186" s="21"/>
      <c r="E186" s="159"/>
      <c r="F186" s="159"/>
      <c r="G186" s="159"/>
      <c r="H186" s="217" t="s">
        <v>321</v>
      </c>
      <c r="I186" s="211">
        <f>J186*N186</f>
        <v>0</v>
      </c>
      <c r="J186" s="738"/>
      <c r="K186" s="739"/>
      <c r="L186" s="21" t="s">
        <v>14</v>
      </c>
      <c r="M186" s="21" t="s">
        <v>15</v>
      </c>
      <c r="N186" s="751"/>
      <c r="O186" s="752"/>
      <c r="P186" s="159" t="s">
        <v>5</v>
      </c>
      <c r="Q186" s="188" t="s">
        <v>16</v>
      </c>
      <c r="R186" s="737">
        <f>J186*N186*2800</f>
        <v>0</v>
      </c>
      <c r="S186" s="737"/>
      <c r="T186" s="737"/>
      <c r="U186" s="159" t="s">
        <v>1</v>
      </c>
      <c r="V186" s="159"/>
      <c r="W186" s="21"/>
      <c r="X186" s="210" t="s">
        <v>326</v>
      </c>
      <c r="Y186" s="210"/>
      <c r="Z186" s="159"/>
      <c r="AA186" s="156"/>
      <c r="AB186" s="25" t="s">
        <v>18</v>
      </c>
      <c r="AC186" s="741">
        <f>AA186*37</f>
        <v>0</v>
      </c>
      <c r="AD186" s="741"/>
      <c r="AE186" s="22" t="s">
        <v>1</v>
      </c>
    </row>
    <row r="187" spans="2:31" s="19" customFormat="1" x14ac:dyDescent="0.2">
      <c r="B187" s="20"/>
      <c r="C187" s="21"/>
      <c r="D187" s="21"/>
      <c r="E187" s="159"/>
      <c r="F187" s="159"/>
      <c r="G187" s="159"/>
      <c r="H187" s="217" t="s">
        <v>321</v>
      </c>
      <c r="I187" s="211">
        <f>J187*N187</f>
        <v>0</v>
      </c>
      <c r="J187" s="36"/>
      <c r="K187" s="36"/>
      <c r="L187" s="200"/>
      <c r="M187" s="200"/>
      <c r="N187" s="245"/>
      <c r="O187" s="245"/>
      <c r="P187" s="200"/>
      <c r="Q187" s="200"/>
      <c r="R187" s="188"/>
      <c r="S187" s="188"/>
      <c r="T187" s="188"/>
      <c r="U187" s="159"/>
      <c r="V187" s="21"/>
      <c r="W187" s="21"/>
      <c r="X187" s="210" t="s">
        <v>326</v>
      </c>
      <c r="Y187" s="210"/>
      <c r="Z187" s="200"/>
      <c r="AA187" s="251"/>
      <c r="AB187" s="25" t="s">
        <v>18</v>
      </c>
      <c r="AC187" s="741">
        <f>AA187*37</f>
        <v>0</v>
      </c>
      <c r="AD187" s="741"/>
      <c r="AE187" s="22" t="s">
        <v>1</v>
      </c>
    </row>
    <row r="188" spans="2:31" s="19" customFormat="1" x14ac:dyDescent="0.2">
      <c r="B188" s="20"/>
      <c r="C188" s="21"/>
      <c r="D188" s="21"/>
      <c r="E188" s="159" t="s">
        <v>94</v>
      </c>
      <c r="F188" s="233"/>
      <c r="G188" s="234"/>
      <c r="H188" s="235"/>
      <c r="I188" s="235"/>
      <c r="J188" s="298"/>
      <c r="K188" s="298"/>
      <c r="L188" s="234"/>
      <c r="M188" s="234"/>
      <c r="N188" s="248"/>
      <c r="O188" s="248"/>
      <c r="P188" s="234"/>
      <c r="Q188" s="234"/>
      <c r="R188" s="234"/>
      <c r="S188" s="234"/>
      <c r="T188" s="234"/>
      <c r="U188" s="236"/>
      <c r="V188" s="159"/>
      <c r="W188" s="159"/>
      <c r="X188" s="210" t="s">
        <v>326</v>
      </c>
      <c r="Y188" s="206"/>
      <c r="Z188" s="159"/>
      <c r="AA188" s="25"/>
      <c r="AB188" s="159"/>
      <c r="AC188" s="159"/>
      <c r="AD188" s="159"/>
      <c r="AE188" s="24"/>
    </row>
    <row r="189" spans="2:31" s="19" customFormat="1" ht="13.5" customHeight="1" x14ac:dyDescent="0.2">
      <c r="B189" s="20"/>
      <c r="C189" s="21"/>
      <c r="D189" s="21"/>
      <c r="E189" s="159" t="s">
        <v>10</v>
      </c>
      <c r="F189" s="233"/>
      <c r="G189" s="234"/>
      <c r="H189" s="235"/>
      <c r="I189" s="235"/>
      <c r="J189" s="298"/>
      <c r="K189" s="298"/>
      <c r="L189" s="234"/>
      <c r="M189" s="234"/>
      <c r="N189" s="248"/>
      <c r="O189" s="248"/>
      <c r="P189" s="234"/>
      <c r="Q189" s="234"/>
      <c r="R189" s="234"/>
      <c r="S189" s="234"/>
      <c r="T189" s="234"/>
      <c r="U189" s="236"/>
      <c r="V189" s="159"/>
      <c r="W189" s="149"/>
      <c r="X189" s="210" t="s">
        <v>326</v>
      </c>
      <c r="Y189" s="210"/>
      <c r="Z189" s="26" t="s">
        <v>17</v>
      </c>
      <c r="AA189" s="742"/>
      <c r="AB189" s="743"/>
      <c r="AC189" s="746"/>
      <c r="AD189" s="747"/>
      <c r="AE189" s="762" t="s">
        <v>1</v>
      </c>
    </row>
    <row r="190" spans="2:31" s="19" customFormat="1" ht="13.5" customHeight="1" x14ac:dyDescent="0.2">
      <c r="B190" s="20"/>
      <c r="C190" s="21"/>
      <c r="D190" s="21"/>
      <c r="E190" s="159"/>
      <c r="F190" s="200"/>
      <c r="G190" s="200"/>
      <c r="H190" s="221"/>
      <c r="I190" s="221"/>
      <c r="J190" s="36"/>
      <c r="K190" s="36"/>
      <c r="L190" s="200"/>
      <c r="M190" s="200"/>
      <c r="N190" s="247"/>
      <c r="O190" s="247"/>
      <c r="P190" s="200"/>
      <c r="Q190" s="200"/>
      <c r="R190" s="200"/>
      <c r="S190" s="200"/>
      <c r="T190" s="200"/>
      <c r="U190" s="200"/>
      <c r="V190" s="159"/>
      <c r="W190" s="21"/>
      <c r="X190" s="210" t="s">
        <v>326</v>
      </c>
      <c r="Y190" s="210"/>
      <c r="Z190" s="25" t="s">
        <v>82</v>
      </c>
      <c r="AA190" s="744"/>
      <c r="AB190" s="745"/>
      <c r="AC190" s="748"/>
      <c r="AD190" s="749"/>
      <c r="AE190" s="762"/>
    </row>
    <row r="191" spans="2:31" s="19" customFormat="1" ht="12.75" customHeight="1" x14ac:dyDescent="0.2">
      <c r="B191" s="20"/>
      <c r="C191" s="21"/>
      <c r="D191" s="21"/>
      <c r="E191" s="159"/>
      <c r="F191" s="200"/>
      <c r="G191" s="200"/>
      <c r="H191" s="221"/>
      <c r="I191" s="221"/>
      <c r="J191" s="36"/>
      <c r="K191" s="36"/>
      <c r="L191" s="200"/>
      <c r="M191" s="200"/>
      <c r="N191" s="247"/>
      <c r="O191" s="247"/>
      <c r="P191" s="200"/>
      <c r="Q191" s="200"/>
      <c r="R191" s="200"/>
      <c r="S191" s="200"/>
      <c r="T191" s="200"/>
      <c r="U191" s="200"/>
      <c r="V191" s="159"/>
      <c r="W191" s="21"/>
      <c r="X191" s="210" t="s">
        <v>326</v>
      </c>
      <c r="Y191" s="210"/>
      <c r="Z191" s="26"/>
      <c r="AA191" s="252"/>
      <c r="AB191" s="148"/>
      <c r="AC191" s="143"/>
      <c r="AD191" s="143"/>
      <c r="AE191" s="190"/>
    </row>
    <row r="192" spans="2:31" s="19" customFormat="1" ht="6.75" customHeight="1" x14ac:dyDescent="0.2">
      <c r="B192" s="20"/>
      <c r="C192" s="21"/>
      <c r="D192" s="21"/>
      <c r="E192" s="159"/>
      <c r="F192" s="200"/>
      <c r="G192" s="200"/>
      <c r="H192" s="221"/>
      <c r="I192" s="221"/>
      <c r="J192" s="36"/>
      <c r="K192" s="36"/>
      <c r="L192" s="200"/>
      <c r="M192" s="200"/>
      <c r="N192" s="247"/>
      <c r="O192" s="247"/>
      <c r="P192" s="200"/>
      <c r="Q192" s="200"/>
      <c r="R192" s="200"/>
      <c r="S192" s="200"/>
      <c r="T192" s="200"/>
      <c r="U192" s="200"/>
      <c r="V192" s="159"/>
      <c r="W192" s="21"/>
      <c r="X192" s="210" t="s">
        <v>326</v>
      </c>
      <c r="Y192" s="210"/>
      <c r="Z192" s="26"/>
      <c r="AA192" s="253"/>
      <c r="AB192" s="84"/>
      <c r="AC192" s="85"/>
      <c r="AD192" s="85"/>
      <c r="AE192" s="86"/>
    </row>
    <row r="193" spans="2:31" s="19" customFormat="1" x14ac:dyDescent="0.2">
      <c r="B193" s="20"/>
      <c r="C193" s="21"/>
      <c r="D193" s="71" t="s">
        <v>93</v>
      </c>
      <c r="G193" s="21"/>
      <c r="H193" s="217"/>
      <c r="I193" s="217"/>
      <c r="J193" s="25"/>
      <c r="K193" s="25"/>
      <c r="L193" s="21"/>
      <c r="M193" s="21"/>
      <c r="N193" s="244"/>
      <c r="O193" s="244"/>
      <c r="P193" s="21"/>
      <c r="Q193" s="188"/>
      <c r="R193" s="21"/>
      <c r="S193" s="21"/>
      <c r="T193" s="21"/>
      <c r="U193" s="21"/>
      <c r="V193" s="21"/>
      <c r="W193" s="71" t="s">
        <v>84</v>
      </c>
      <c r="X193" s="229"/>
      <c r="Y193" s="229"/>
      <c r="Z193" s="21"/>
      <c r="AA193" s="253"/>
      <c r="AB193" s="84"/>
      <c r="AC193" s="85"/>
      <c r="AD193" s="85"/>
      <c r="AE193" s="86"/>
    </row>
    <row r="194" spans="2:31" s="19" customFormat="1" x14ac:dyDescent="0.2">
      <c r="B194" s="20"/>
      <c r="C194" s="21"/>
      <c r="D194" s="149"/>
      <c r="E194" s="25" t="s">
        <v>92</v>
      </c>
      <c r="F194" s="733"/>
      <c r="G194" s="734"/>
      <c r="H194" s="211" t="s">
        <v>322</v>
      </c>
      <c r="I194" s="211">
        <f>J194*N194</f>
        <v>0</v>
      </c>
      <c r="J194" s="738"/>
      <c r="K194" s="739"/>
      <c r="L194" s="21" t="s">
        <v>43</v>
      </c>
      <c r="M194" s="21" t="s">
        <v>15</v>
      </c>
      <c r="N194" s="751"/>
      <c r="O194" s="752"/>
      <c r="P194" s="159" t="s">
        <v>5</v>
      </c>
      <c r="Q194" s="188" t="s">
        <v>16</v>
      </c>
      <c r="R194" s="737">
        <f>J194*N194*1000</f>
        <v>0</v>
      </c>
      <c r="S194" s="737"/>
      <c r="T194" s="737"/>
      <c r="U194" s="159" t="s">
        <v>1</v>
      </c>
      <c r="V194" s="159"/>
      <c r="W194" s="149"/>
      <c r="X194" s="230" t="s">
        <v>327</v>
      </c>
      <c r="Y194" s="230"/>
      <c r="Z194" s="70" t="s">
        <v>17</v>
      </c>
      <c r="AA194" s="156"/>
      <c r="AB194" s="25" t="s">
        <v>18</v>
      </c>
      <c r="AC194" s="741">
        <f>AA194*37</f>
        <v>0</v>
      </c>
      <c r="AD194" s="741"/>
      <c r="AE194" s="22" t="s">
        <v>1</v>
      </c>
    </row>
    <row r="195" spans="2:31" s="19" customFormat="1" x14ac:dyDescent="0.2">
      <c r="B195" s="20"/>
      <c r="C195" s="21"/>
      <c r="D195" s="21"/>
      <c r="E195" s="159"/>
      <c r="F195" s="759"/>
      <c r="G195" s="759"/>
      <c r="H195" s="222" t="s">
        <v>322</v>
      </c>
      <c r="I195" s="211">
        <f>J195*N195</f>
        <v>0</v>
      </c>
      <c r="J195" s="757"/>
      <c r="K195" s="757"/>
      <c r="L195" s="21"/>
      <c r="M195" s="21"/>
      <c r="N195" s="758"/>
      <c r="O195" s="758"/>
      <c r="P195" s="159"/>
      <c r="Q195" s="188"/>
      <c r="R195" s="759"/>
      <c r="S195" s="759"/>
      <c r="T195" s="759"/>
      <c r="U195" s="159"/>
      <c r="V195" s="159"/>
      <c r="W195" s="21"/>
      <c r="X195" s="230" t="s">
        <v>327</v>
      </c>
      <c r="Y195" s="210"/>
      <c r="Z195" s="25" t="s">
        <v>83</v>
      </c>
      <c r="AA195" s="253"/>
      <c r="AB195" s="84"/>
      <c r="AC195" s="85"/>
      <c r="AD195" s="85"/>
      <c r="AE195" s="86"/>
    </row>
    <row r="196" spans="2:31" s="19" customFormat="1" x14ac:dyDescent="0.2">
      <c r="B196" s="20"/>
      <c r="C196" s="21"/>
      <c r="D196" s="21"/>
      <c r="E196" s="159" t="s">
        <v>94</v>
      </c>
      <c r="F196" s="233"/>
      <c r="G196" s="234"/>
      <c r="H196" s="235"/>
      <c r="I196" s="235"/>
      <c r="J196" s="298"/>
      <c r="K196" s="298"/>
      <c r="L196" s="234"/>
      <c r="M196" s="234"/>
      <c r="N196" s="234"/>
      <c r="O196" s="234"/>
      <c r="P196" s="234"/>
      <c r="Q196" s="234"/>
      <c r="R196" s="234"/>
      <c r="S196" s="234"/>
      <c r="T196" s="234"/>
      <c r="U196" s="236"/>
      <c r="V196" s="159"/>
      <c r="W196" s="159"/>
      <c r="X196" s="230" t="s">
        <v>327</v>
      </c>
      <c r="Y196" s="206"/>
      <c r="Z196" s="159"/>
      <c r="AA196" s="253"/>
      <c r="AB196" s="84"/>
      <c r="AC196" s="85"/>
      <c r="AD196" s="85"/>
      <c r="AE196" s="86"/>
    </row>
    <row r="197" spans="2:31" s="19" customFormat="1" ht="15" customHeight="1" x14ac:dyDescent="0.2">
      <c r="B197" s="20"/>
      <c r="C197" s="21"/>
      <c r="D197" s="21"/>
      <c r="E197" s="159" t="s">
        <v>10</v>
      </c>
      <c r="F197" s="233"/>
      <c r="G197" s="234"/>
      <c r="H197" s="235"/>
      <c r="I197" s="235"/>
      <c r="J197" s="298"/>
      <c r="K197" s="298"/>
      <c r="L197" s="234"/>
      <c r="M197" s="234"/>
      <c r="N197" s="234"/>
      <c r="O197" s="234"/>
      <c r="P197" s="234"/>
      <c r="Q197" s="234"/>
      <c r="R197" s="234"/>
      <c r="S197" s="234"/>
      <c r="T197" s="234"/>
      <c r="U197" s="236"/>
      <c r="V197" s="159"/>
      <c r="W197" s="149"/>
      <c r="X197" s="230" t="s">
        <v>327</v>
      </c>
      <c r="Y197" s="210"/>
      <c r="Z197" s="26" t="s">
        <v>17</v>
      </c>
      <c r="AA197" s="742"/>
      <c r="AB197" s="743"/>
      <c r="AC197" s="746"/>
      <c r="AD197" s="747"/>
      <c r="AE197" s="762" t="s">
        <v>1</v>
      </c>
    </row>
    <row r="198" spans="2:31" s="19" customFormat="1" ht="15" customHeight="1" x14ac:dyDescent="0.2">
      <c r="B198" s="20"/>
      <c r="C198" s="21"/>
      <c r="D198" s="21"/>
      <c r="E198" s="159"/>
      <c r="F198" s="200"/>
      <c r="G198" s="200"/>
      <c r="H198" s="221"/>
      <c r="I198" s="221"/>
      <c r="J198" s="36"/>
      <c r="K198" s="36"/>
      <c r="L198" s="200"/>
      <c r="M198" s="200"/>
      <c r="N198" s="200"/>
      <c r="O198" s="200"/>
      <c r="P198" s="200"/>
      <c r="Q198" s="200"/>
      <c r="R198" s="200"/>
      <c r="S198" s="200"/>
      <c r="T198" s="200"/>
      <c r="U198" s="200"/>
      <c r="V198" s="159"/>
      <c r="W198" s="21"/>
      <c r="X198" s="230" t="s">
        <v>327</v>
      </c>
      <c r="Y198" s="210"/>
      <c r="Z198" s="25" t="s">
        <v>82</v>
      </c>
      <c r="AA198" s="744"/>
      <c r="AB198" s="745"/>
      <c r="AC198" s="748"/>
      <c r="AD198" s="749"/>
      <c r="AE198" s="762"/>
    </row>
    <row r="199" spans="2:31" s="19" customFormat="1" x14ac:dyDescent="0.2">
      <c r="B199" s="20"/>
      <c r="C199" s="21"/>
      <c r="D199" s="21"/>
      <c r="E199" s="159"/>
      <c r="F199" s="200"/>
      <c r="G199" s="200"/>
      <c r="H199" s="221"/>
      <c r="I199" s="221"/>
      <c r="J199" s="36"/>
      <c r="K199" s="36"/>
      <c r="L199" s="200"/>
      <c r="M199" s="200"/>
      <c r="N199" s="200"/>
      <c r="O199" s="200"/>
      <c r="P199" s="200"/>
      <c r="Q199" s="200"/>
      <c r="R199" s="200"/>
      <c r="S199" s="200"/>
      <c r="T199" s="200"/>
      <c r="U199" s="200"/>
      <c r="V199" s="159"/>
      <c r="W199" s="21"/>
      <c r="X199" s="230" t="s">
        <v>327</v>
      </c>
      <c r="Y199" s="210"/>
      <c r="AA199" s="253"/>
      <c r="AB199" s="84"/>
      <c r="AC199" s="85"/>
      <c r="AD199" s="85"/>
      <c r="AE199" s="86"/>
    </row>
    <row r="200" spans="2:31" s="19" customFormat="1" ht="13.5" customHeight="1" x14ac:dyDescent="0.2">
      <c r="B200" s="20"/>
      <c r="C200" s="21"/>
      <c r="D200" s="149"/>
      <c r="E200" s="21" t="s">
        <v>13</v>
      </c>
      <c r="F200" s="21" t="s">
        <v>216</v>
      </c>
      <c r="G200" s="21"/>
      <c r="H200" s="217" t="s">
        <v>323</v>
      </c>
      <c r="I200" s="217">
        <f>J200</f>
        <v>0</v>
      </c>
      <c r="J200" s="738"/>
      <c r="K200" s="739"/>
      <c r="L200" s="25" t="s">
        <v>126</v>
      </c>
      <c r="M200" s="21" t="s">
        <v>15</v>
      </c>
      <c r="N200" s="741">
        <v>60</v>
      </c>
      <c r="O200" s="741"/>
      <c r="P200" s="25" t="s">
        <v>127</v>
      </c>
      <c r="Q200" s="188" t="s">
        <v>16</v>
      </c>
      <c r="R200" s="737">
        <f>J200*N200</f>
        <v>0</v>
      </c>
      <c r="S200" s="737"/>
      <c r="T200" s="737"/>
      <c r="U200" s="159" t="s">
        <v>1</v>
      </c>
      <c r="V200" s="21"/>
      <c r="X200" s="228"/>
      <c r="Y200" s="228"/>
      <c r="AA200" s="38"/>
      <c r="AE200" s="22"/>
    </row>
    <row r="201" spans="2:31" s="19" customFormat="1" ht="12.75" customHeight="1" x14ac:dyDescent="0.2">
      <c r="B201" s="20"/>
      <c r="C201" s="21"/>
      <c r="D201" s="21"/>
      <c r="E201" s="21"/>
      <c r="F201" s="21" t="s">
        <v>217</v>
      </c>
      <c r="G201" s="21"/>
      <c r="H201" s="217" t="s">
        <v>324</v>
      </c>
      <c r="I201" s="217">
        <f>J201</f>
        <v>0</v>
      </c>
      <c r="J201" s="738"/>
      <c r="K201" s="739"/>
      <c r="L201" s="25" t="s">
        <v>126</v>
      </c>
      <c r="M201" s="21" t="s">
        <v>15</v>
      </c>
      <c r="N201" s="741">
        <v>60</v>
      </c>
      <c r="O201" s="741"/>
      <c r="P201" s="25" t="s">
        <v>127</v>
      </c>
      <c r="Q201" s="188" t="s">
        <v>16</v>
      </c>
      <c r="R201" s="737">
        <f>J201*N201</f>
        <v>0</v>
      </c>
      <c r="S201" s="737"/>
      <c r="T201" s="737"/>
      <c r="U201" s="159" t="s">
        <v>1</v>
      </c>
      <c r="V201" s="21"/>
      <c r="X201" s="228"/>
      <c r="Y201" s="228"/>
      <c r="AA201" s="38"/>
      <c r="AE201" s="22"/>
    </row>
    <row r="202" spans="2:31" s="19" customFormat="1" x14ac:dyDescent="0.2">
      <c r="B202" s="20"/>
      <c r="C202" s="21"/>
      <c r="D202" s="21"/>
      <c r="E202" s="21"/>
      <c r="F202" s="21" t="s">
        <v>218</v>
      </c>
      <c r="G202" s="21"/>
      <c r="H202" s="217" t="s">
        <v>325</v>
      </c>
      <c r="I202" s="217">
        <f>J202</f>
        <v>0</v>
      </c>
      <c r="J202" s="738"/>
      <c r="K202" s="739"/>
      <c r="L202" s="25" t="s">
        <v>126</v>
      </c>
      <c r="M202" s="21" t="s">
        <v>15</v>
      </c>
      <c r="N202" s="741">
        <v>60</v>
      </c>
      <c r="O202" s="741"/>
      <c r="P202" s="25" t="s">
        <v>127</v>
      </c>
      <c r="Q202" s="188" t="s">
        <v>16</v>
      </c>
      <c r="R202" s="737">
        <f>J202*N202</f>
        <v>0</v>
      </c>
      <c r="S202" s="737"/>
      <c r="T202" s="737"/>
      <c r="U202" s="159" t="s">
        <v>1</v>
      </c>
      <c r="V202" s="21"/>
      <c r="W202" s="21"/>
      <c r="X202" s="210"/>
      <c r="Y202" s="210"/>
      <c r="Z202" s="21"/>
      <c r="AA202" s="25"/>
      <c r="AB202" s="25"/>
      <c r="AC202" s="25"/>
      <c r="AD202" s="21"/>
      <c r="AE202" s="22"/>
    </row>
    <row r="203" spans="2:31" s="19" customFormat="1" ht="18.75" customHeight="1" x14ac:dyDescent="0.2">
      <c r="B203" s="20"/>
      <c r="C203" s="21"/>
      <c r="D203" s="21"/>
      <c r="E203" s="26"/>
      <c r="F203" s="26"/>
      <c r="G203" s="26"/>
      <c r="H203" s="217"/>
      <c r="I203" s="217"/>
      <c r="J203" s="733"/>
      <c r="K203" s="733"/>
      <c r="L203" s="21"/>
      <c r="M203" s="21"/>
      <c r="N203" s="733"/>
      <c r="O203" s="733"/>
      <c r="P203" s="25"/>
      <c r="Q203" s="188"/>
      <c r="R203" s="735"/>
      <c r="S203" s="735"/>
      <c r="T203" s="735"/>
      <c r="U203" s="159"/>
      <c r="V203" s="21"/>
      <c r="W203" s="21"/>
      <c r="X203" s="210" t="s">
        <v>333</v>
      </c>
      <c r="Y203" s="210">
        <f>AB203</f>
        <v>0</v>
      </c>
      <c r="Z203" s="760" t="s">
        <v>23</v>
      </c>
      <c r="AA203" s="760"/>
      <c r="AB203" s="761">
        <f>SUM(R184:T186)+SUM(AC184:AD201)+SUM(R200:T202)+SUM(R194:T195)</f>
        <v>0</v>
      </c>
      <c r="AC203" s="761"/>
      <c r="AD203" s="761"/>
      <c r="AE203" s="32" t="s">
        <v>1</v>
      </c>
    </row>
    <row r="204" spans="2:31" s="19" customFormat="1" ht="6" customHeight="1" x14ac:dyDescent="0.2">
      <c r="B204" s="27"/>
      <c r="C204" s="28"/>
      <c r="D204" s="28"/>
      <c r="E204" s="28"/>
      <c r="F204" s="28"/>
      <c r="G204" s="28"/>
      <c r="H204" s="223"/>
      <c r="I204" s="223"/>
      <c r="J204" s="37"/>
      <c r="K204" s="37"/>
      <c r="L204" s="28"/>
      <c r="M204" s="28"/>
      <c r="N204" s="37"/>
      <c r="O204" s="37"/>
      <c r="P204" s="28"/>
      <c r="Q204" s="192"/>
      <c r="R204" s="28"/>
      <c r="S204" s="28"/>
      <c r="T204" s="28"/>
      <c r="U204" s="28"/>
      <c r="V204" s="28"/>
      <c r="W204" s="28"/>
      <c r="X204" s="214"/>
      <c r="Y204" s="214"/>
      <c r="Z204" s="28"/>
      <c r="AA204" s="37"/>
      <c r="AB204" s="37"/>
      <c r="AC204" s="37"/>
      <c r="AD204" s="28"/>
      <c r="AE204" s="30"/>
    </row>
  </sheetData>
  <mergeCells count="331">
    <mergeCell ref="N105:O105"/>
    <mergeCell ref="R105:T105"/>
    <mergeCell ref="R52:T52"/>
    <mergeCell ref="J53:K53"/>
    <mergeCell ref="N53:O53"/>
    <mergeCell ref="R53:T53"/>
    <mergeCell ref="R112:T112"/>
    <mergeCell ref="J94:K94"/>
    <mergeCell ref="N94:O94"/>
    <mergeCell ref="R94:T94"/>
    <mergeCell ref="J111:K111"/>
    <mergeCell ref="J95:K95"/>
    <mergeCell ref="N95:O95"/>
    <mergeCell ref="R95:T95"/>
    <mergeCell ref="N111:O111"/>
    <mergeCell ref="R111:T111"/>
    <mergeCell ref="J203:K203"/>
    <mergeCell ref="N143:O143"/>
    <mergeCell ref="R143:T143"/>
    <mergeCell ref="J202:K202"/>
    <mergeCell ref="Z172:AA172"/>
    <mergeCell ref="N169:O169"/>
    <mergeCell ref="R169:T169"/>
    <mergeCell ref="J143:K143"/>
    <mergeCell ref="R127:T127"/>
    <mergeCell ref="R128:T128"/>
    <mergeCell ref="R142:T142"/>
    <mergeCell ref="J201:K201"/>
    <mergeCell ref="N201:O201"/>
    <mergeCell ref="R201:T201"/>
    <mergeCell ref="J194:K194"/>
    <mergeCell ref="N194:O194"/>
    <mergeCell ref="J200:K200"/>
    <mergeCell ref="N200:O200"/>
    <mergeCell ref="R200:T200"/>
    <mergeCell ref="J144:K144"/>
    <mergeCell ref="N144:O144"/>
    <mergeCell ref="R144:T144"/>
    <mergeCell ref="J128:K128"/>
    <mergeCell ref="AB203:AD203"/>
    <mergeCell ref="AA197:AB198"/>
    <mergeCell ref="AC197:AD198"/>
    <mergeCell ref="N170:O170"/>
    <mergeCell ref="R170:T170"/>
    <mergeCell ref="N202:O202"/>
    <mergeCell ref="R202:T202"/>
    <mergeCell ref="R155:T155"/>
    <mergeCell ref="AE197:AE198"/>
    <mergeCell ref="AE189:AE190"/>
    <mergeCell ref="AE158:AE159"/>
    <mergeCell ref="N155:O155"/>
    <mergeCell ref="AB172:AD172"/>
    <mergeCell ref="N203:O203"/>
    <mergeCell ref="R203:T203"/>
    <mergeCell ref="Z203:AA203"/>
    <mergeCell ref="AE166:AE167"/>
    <mergeCell ref="F195:G195"/>
    <mergeCell ref="J195:K195"/>
    <mergeCell ref="N195:O195"/>
    <mergeCell ref="R195:T195"/>
    <mergeCell ref="AC187:AD187"/>
    <mergeCell ref="AA189:AB190"/>
    <mergeCell ref="AC189:AD190"/>
    <mergeCell ref="R194:T194"/>
    <mergeCell ref="AC194:AD194"/>
    <mergeCell ref="F194:G194"/>
    <mergeCell ref="F185:G185"/>
    <mergeCell ref="J185:K185"/>
    <mergeCell ref="N185:O185"/>
    <mergeCell ref="R185:T185"/>
    <mergeCell ref="AC185:AD185"/>
    <mergeCell ref="AC186:AD186"/>
    <mergeCell ref="B181:C181"/>
    <mergeCell ref="Q181:R181"/>
    <mergeCell ref="F184:G184"/>
    <mergeCell ref="J184:K184"/>
    <mergeCell ref="N184:O184"/>
    <mergeCell ref="R184:T184"/>
    <mergeCell ref="AC184:AD184"/>
    <mergeCell ref="F163:G163"/>
    <mergeCell ref="J163:K163"/>
    <mergeCell ref="N163:O163"/>
    <mergeCell ref="R163:T163"/>
    <mergeCell ref="AC163:AD163"/>
    <mergeCell ref="AC155:AD155"/>
    <mergeCell ref="AC156:AD156"/>
    <mergeCell ref="AA158:AB159"/>
    <mergeCell ref="AC158:AD159"/>
    <mergeCell ref="J155:K155"/>
    <mergeCell ref="F153:G153"/>
    <mergeCell ref="F154:G154"/>
    <mergeCell ref="J154:K154"/>
    <mergeCell ref="N154:O154"/>
    <mergeCell ref="R154:T154"/>
    <mergeCell ref="AC154:AD154"/>
    <mergeCell ref="J153:K153"/>
    <mergeCell ref="N153:O153"/>
    <mergeCell ref="R153:T153"/>
    <mergeCell ref="AC153:AD153"/>
    <mergeCell ref="AE139:AE140"/>
    <mergeCell ref="R145:T145"/>
    <mergeCell ref="Z145:AA145"/>
    <mergeCell ref="AB145:AD145"/>
    <mergeCell ref="B150:C150"/>
    <mergeCell ref="Q150:R150"/>
    <mergeCell ref="J145:K145"/>
    <mergeCell ref="N145:O145"/>
    <mergeCell ref="AA139:AB140"/>
    <mergeCell ref="AC139:AD140"/>
    <mergeCell ref="J142:K142"/>
    <mergeCell ref="N142:O142"/>
    <mergeCell ref="F137:G137"/>
    <mergeCell ref="J137:K137"/>
    <mergeCell ref="N137:O137"/>
    <mergeCell ref="R137:T137"/>
    <mergeCell ref="AE131:AE132"/>
    <mergeCell ref="F136:G136"/>
    <mergeCell ref="J136:K136"/>
    <mergeCell ref="N136:O136"/>
    <mergeCell ref="R136:T136"/>
    <mergeCell ref="AC136:AD136"/>
    <mergeCell ref="AE80:AE81"/>
    <mergeCell ref="J83:K83"/>
    <mergeCell ref="N83:O83"/>
    <mergeCell ref="R83:T83"/>
    <mergeCell ref="B91:C91"/>
    <mergeCell ref="Q91:R91"/>
    <mergeCell ref="AA107:AB108"/>
    <mergeCell ref="AC107:AD108"/>
    <mergeCell ref="AE107:AE108"/>
    <mergeCell ref="F105:G105"/>
    <mergeCell ref="J105:K105"/>
    <mergeCell ref="AA99:AB100"/>
    <mergeCell ref="AC99:AD100"/>
    <mergeCell ref="AE99:AE100"/>
    <mergeCell ref="F104:G104"/>
    <mergeCell ref="J104:K104"/>
    <mergeCell ref="N104:O104"/>
    <mergeCell ref="R104:T104"/>
    <mergeCell ref="AC104:AD104"/>
    <mergeCell ref="J96:K96"/>
    <mergeCell ref="N96:O96"/>
    <mergeCell ref="R96:T96"/>
    <mergeCell ref="AC96:AD96"/>
    <mergeCell ref="AC97:AD97"/>
    <mergeCell ref="F78:G78"/>
    <mergeCell ref="J78:K78"/>
    <mergeCell ref="N78:O78"/>
    <mergeCell ref="R78:T78"/>
    <mergeCell ref="AC94:AD94"/>
    <mergeCell ref="J84:K84"/>
    <mergeCell ref="N84:O84"/>
    <mergeCell ref="R84:T84"/>
    <mergeCell ref="J85:K85"/>
    <mergeCell ref="N85:O85"/>
    <mergeCell ref="R85:T85"/>
    <mergeCell ref="J86:K86"/>
    <mergeCell ref="N86:O86"/>
    <mergeCell ref="R86:T86"/>
    <mergeCell ref="Z86:AA86"/>
    <mergeCell ref="AB86:AD86"/>
    <mergeCell ref="F94:G94"/>
    <mergeCell ref="B64:C64"/>
    <mergeCell ref="Q64:R64"/>
    <mergeCell ref="AA48:AB49"/>
    <mergeCell ref="AC48:AD49"/>
    <mergeCell ref="AE48:AE49"/>
    <mergeCell ref="J51:K51"/>
    <mergeCell ref="N51:O51"/>
    <mergeCell ref="R51:T51"/>
    <mergeCell ref="J46:K46"/>
    <mergeCell ref="N46:O46"/>
    <mergeCell ref="R46:T46"/>
    <mergeCell ref="F46:G46"/>
    <mergeCell ref="N55:O55"/>
    <mergeCell ref="R55:T55"/>
    <mergeCell ref="Z55:AA55"/>
    <mergeCell ref="AB55:AD55"/>
    <mergeCell ref="J52:K52"/>
    <mergeCell ref="N52:O52"/>
    <mergeCell ref="B32:C32"/>
    <mergeCell ref="Q32:R32"/>
    <mergeCell ref="F17:G17"/>
    <mergeCell ref="J17:K17"/>
    <mergeCell ref="N17:O17"/>
    <mergeCell ref="R17:T17"/>
    <mergeCell ref="J24:K24"/>
    <mergeCell ref="N24:O24"/>
    <mergeCell ref="F18:G18"/>
    <mergeCell ref="N25:O25"/>
    <mergeCell ref="R25:T25"/>
    <mergeCell ref="AE40:AE41"/>
    <mergeCell ref="F45:G45"/>
    <mergeCell ref="J45:K45"/>
    <mergeCell ref="N45:O45"/>
    <mergeCell ref="AC36:AD36"/>
    <mergeCell ref="J37:K37"/>
    <mergeCell ref="N37:O37"/>
    <mergeCell ref="R37:T37"/>
    <mergeCell ref="AC37:AD37"/>
    <mergeCell ref="F68:G68"/>
    <mergeCell ref="J68:K68"/>
    <mergeCell ref="J55:K55"/>
    <mergeCell ref="F36:G36"/>
    <mergeCell ref="J36:K36"/>
    <mergeCell ref="N36:O36"/>
    <mergeCell ref="R36:T36"/>
    <mergeCell ref="F67:G67"/>
    <mergeCell ref="J67:K67"/>
    <mergeCell ref="N67:O67"/>
    <mergeCell ref="R67:T67"/>
    <mergeCell ref="AC67:AD67"/>
    <mergeCell ref="R186:T186"/>
    <mergeCell ref="J186:K186"/>
    <mergeCell ref="N186:O186"/>
    <mergeCell ref="J172:K172"/>
    <mergeCell ref="J170:K170"/>
    <mergeCell ref="J171:K171"/>
    <mergeCell ref="N171:O171"/>
    <mergeCell ref="R171:T171"/>
    <mergeCell ref="N172:O172"/>
    <mergeCell ref="AC95:AD95"/>
    <mergeCell ref="J110:K110"/>
    <mergeCell ref="N110:O110"/>
    <mergeCell ref="R110:T110"/>
    <mergeCell ref="AC129:AD129"/>
    <mergeCell ref="AA131:AB132"/>
    <mergeCell ref="AC131:AD132"/>
    <mergeCell ref="N128:O128"/>
    <mergeCell ref="AC128:AD128"/>
    <mergeCell ref="J113:K113"/>
    <mergeCell ref="N113:O113"/>
    <mergeCell ref="R113:T113"/>
    <mergeCell ref="Z113:AA113"/>
    <mergeCell ref="AB113:AD113"/>
    <mergeCell ref="AA20:AB21"/>
    <mergeCell ref="Z27:AA27"/>
    <mergeCell ref="AB27:AD27"/>
    <mergeCell ref="AC20:AD21"/>
    <mergeCell ref="AC40:AD41"/>
    <mergeCell ref="AE12:AE13"/>
    <mergeCell ref="AA12:AB13"/>
    <mergeCell ref="F164:G164"/>
    <mergeCell ref="J164:K164"/>
    <mergeCell ref="N164:O164"/>
    <mergeCell ref="R164:T164"/>
    <mergeCell ref="AE20:AE21"/>
    <mergeCell ref="AC17:AD17"/>
    <mergeCell ref="AC68:AD68"/>
    <mergeCell ref="AA72:AB73"/>
    <mergeCell ref="AC72:AD73"/>
    <mergeCell ref="AE72:AE73"/>
    <mergeCell ref="F77:G77"/>
    <mergeCell ref="J77:K77"/>
    <mergeCell ref="N77:O77"/>
    <mergeCell ref="R77:T77"/>
    <mergeCell ref="AC77:AD77"/>
    <mergeCell ref="N69:O69"/>
    <mergeCell ref="R69:T69"/>
    <mergeCell ref="R8:T8"/>
    <mergeCell ref="J9:K9"/>
    <mergeCell ref="AC126:AD126"/>
    <mergeCell ref="AC127:AD127"/>
    <mergeCell ref="J18:K18"/>
    <mergeCell ref="N18:O18"/>
    <mergeCell ref="R18:T18"/>
    <mergeCell ref="J23:K23"/>
    <mergeCell ref="J8:K8"/>
    <mergeCell ref="J126:K126"/>
    <mergeCell ref="N126:O126"/>
    <mergeCell ref="N127:O127"/>
    <mergeCell ref="R45:T45"/>
    <mergeCell ref="J112:K112"/>
    <mergeCell ref="N112:O112"/>
    <mergeCell ref="N68:O68"/>
    <mergeCell ref="R68:T68"/>
    <mergeCell ref="J69:K69"/>
    <mergeCell ref="N35:O35"/>
    <mergeCell ref="R35:T35"/>
    <mergeCell ref="AC8:AD8"/>
    <mergeCell ref="AC45:AD45"/>
    <mergeCell ref="AC38:AD38"/>
    <mergeCell ref="AA40:AB41"/>
    <mergeCell ref="AC7:AD7"/>
    <mergeCell ref="B123:C123"/>
    <mergeCell ref="N9:O9"/>
    <mergeCell ref="R9:T9"/>
    <mergeCell ref="Q123:R123"/>
    <mergeCell ref="F7:G7"/>
    <mergeCell ref="F8:G8"/>
    <mergeCell ref="B2:AE2"/>
    <mergeCell ref="AD1:AE1"/>
    <mergeCell ref="AB4:AD4"/>
    <mergeCell ref="AC9:AD9"/>
    <mergeCell ref="AC10:AD10"/>
    <mergeCell ref="AC12:AD13"/>
    <mergeCell ref="J7:K7"/>
    <mergeCell ref="N7:O7"/>
    <mergeCell ref="B4:C4"/>
    <mergeCell ref="J27:K27"/>
    <mergeCell ref="N27:O27"/>
    <mergeCell ref="R27:T27"/>
    <mergeCell ref="N23:O23"/>
    <mergeCell ref="R23:T23"/>
    <mergeCell ref="Q4:R4"/>
    <mergeCell ref="R7:T7"/>
    <mergeCell ref="N8:O8"/>
    <mergeCell ref="F126:G126"/>
    <mergeCell ref="F127:G127"/>
    <mergeCell ref="R126:T126"/>
    <mergeCell ref="J127:K127"/>
    <mergeCell ref="F35:G35"/>
    <mergeCell ref="J35:K35"/>
    <mergeCell ref="R24:T24"/>
    <mergeCell ref="J25:K25"/>
    <mergeCell ref="AB181:AD181"/>
    <mergeCell ref="AB32:AD32"/>
    <mergeCell ref="AB64:AD64"/>
    <mergeCell ref="AB91:AD91"/>
    <mergeCell ref="AB123:AD123"/>
    <mergeCell ref="AB150:AD150"/>
    <mergeCell ref="AC35:AD35"/>
    <mergeCell ref="J169:K169"/>
    <mergeCell ref="R172:T172"/>
    <mergeCell ref="AA166:AB167"/>
    <mergeCell ref="AC166:AD167"/>
    <mergeCell ref="AC69:AD69"/>
    <mergeCell ref="AC70:AD70"/>
    <mergeCell ref="AA80:AB81"/>
    <mergeCell ref="AC80:AD81"/>
    <mergeCell ref="F95:G95"/>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61"/>
  <sheetViews>
    <sheetView view="pageBreakPreview" zoomScale="95" zoomScaleNormal="100" zoomScaleSheetLayoutView="95" workbookViewId="0">
      <selection activeCell="N155" sqref="N155:O155"/>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26.6640625" style="216" hidden="1" customWidth="1"/>
    <col min="9" max="9" width="8.6640625" style="216" hidden="1" customWidth="1"/>
    <col min="10" max="11" width="2" style="15" customWidth="1"/>
    <col min="12" max="13" width="3.44140625" style="1" bestFit="1" customWidth="1"/>
    <col min="14" max="15" width="2.33203125" style="15" customWidth="1"/>
    <col min="16" max="16" width="6.6640625" style="1" customWidth="1"/>
    <col min="17" max="17" width="3.6640625" style="4" customWidth="1"/>
    <col min="18" max="20" width="2.6640625" style="1" customWidth="1"/>
    <col min="21" max="21" width="3.109375" style="1" customWidth="1"/>
    <col min="22" max="22" width="1.33203125" style="1" customWidth="1"/>
    <col min="23" max="23" width="3.44140625" style="1" customWidth="1"/>
    <col min="24" max="24" width="24.77734375" style="216" hidden="1" customWidth="1"/>
    <col min="25" max="25" width="12.1093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496</v>
      </c>
      <c r="C1" s="14"/>
      <c r="Q1" s="322"/>
      <c r="AD1" s="756" t="s">
        <v>136</v>
      </c>
      <c r="AE1" s="756"/>
    </row>
    <row r="2" spans="2:31" ht="12" customHeight="1" x14ac:dyDescent="0.2">
      <c r="B2" s="755" t="s">
        <v>147</v>
      </c>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row>
    <row r="3" spans="2:31" ht="12" customHeight="1" x14ac:dyDescent="0.2">
      <c r="B3" s="12"/>
      <c r="C3" s="10"/>
      <c r="D3" s="10"/>
      <c r="E3" s="10"/>
      <c r="F3" s="10"/>
      <c r="G3" s="10"/>
      <c r="H3" s="208"/>
      <c r="I3" s="208"/>
      <c r="J3" s="35"/>
      <c r="K3" s="35"/>
      <c r="L3" s="10"/>
      <c r="M3" s="10"/>
      <c r="N3" s="243"/>
      <c r="O3" s="243"/>
      <c r="P3" s="10"/>
      <c r="Q3" s="479"/>
      <c r="R3" s="10"/>
      <c r="S3" s="10"/>
      <c r="T3" s="10"/>
      <c r="U3" s="10"/>
      <c r="V3" s="10"/>
      <c r="W3" s="10"/>
      <c r="X3" s="208" t="s">
        <v>34</v>
      </c>
      <c r="Y3" s="208" t="s">
        <v>36</v>
      </c>
      <c r="Z3" s="317" t="s">
        <v>494</v>
      </c>
      <c r="AA3" s="35"/>
      <c r="AB3" s="35"/>
      <c r="AC3" s="35"/>
      <c r="AD3" s="10"/>
      <c r="AE3" s="11"/>
    </row>
    <row r="4" spans="2:31" s="19" customFormat="1" ht="14.4" x14ac:dyDescent="0.2">
      <c r="B4" s="750"/>
      <c r="C4" s="735"/>
      <c r="D4" s="151"/>
      <c r="E4" s="31" t="s">
        <v>103</v>
      </c>
      <c r="F4" s="31"/>
      <c r="G4" s="31"/>
      <c r="H4" s="209"/>
      <c r="I4" s="209"/>
      <c r="J4" s="25"/>
      <c r="K4" s="25"/>
      <c r="L4" s="21"/>
      <c r="M4" s="21"/>
      <c r="N4" s="244"/>
      <c r="O4" s="244"/>
      <c r="P4" s="23" t="s">
        <v>25</v>
      </c>
      <c r="Q4" s="776"/>
      <c r="R4" s="776"/>
      <c r="S4" s="21"/>
      <c r="T4" s="21"/>
      <c r="U4" s="21"/>
      <c r="V4" s="21"/>
      <c r="W4" s="25" t="s">
        <v>492</v>
      </c>
      <c r="X4" s="210"/>
      <c r="Y4" s="210"/>
      <c r="Z4" s="315"/>
      <c r="AA4" s="482" t="s">
        <v>493</v>
      </c>
      <c r="AB4" s="740"/>
      <c r="AC4" s="740"/>
      <c r="AD4" s="740"/>
      <c r="AE4" s="22"/>
    </row>
    <row r="5" spans="2:31" s="19" customFormat="1" ht="9.75" customHeight="1" x14ac:dyDescent="0.2">
      <c r="B5" s="486"/>
      <c r="C5" s="483"/>
      <c r="D5" s="31"/>
      <c r="E5" s="31"/>
      <c r="F5" s="31"/>
      <c r="G5" s="31"/>
      <c r="H5" s="209"/>
      <c r="I5" s="209"/>
      <c r="J5" s="25"/>
      <c r="K5" s="25"/>
      <c r="L5" s="21"/>
      <c r="M5" s="21"/>
      <c r="N5" s="244"/>
      <c r="O5" s="244"/>
      <c r="P5" s="21"/>
      <c r="Q5" s="483"/>
      <c r="R5" s="483"/>
      <c r="S5" s="21"/>
      <c r="T5" s="21"/>
      <c r="U5" s="21"/>
      <c r="V5" s="21"/>
      <c r="W5" s="21"/>
      <c r="X5" s="210"/>
      <c r="Y5" s="210"/>
      <c r="Z5" s="21"/>
      <c r="AA5" s="25"/>
      <c r="AB5" s="25"/>
      <c r="AC5" s="25"/>
      <c r="AD5" s="21"/>
      <c r="AE5" s="22"/>
    </row>
    <row r="6" spans="2:31" s="19" customFormat="1" x14ac:dyDescent="0.2">
      <c r="B6" s="20"/>
      <c r="C6" s="21"/>
      <c r="D6" s="71" t="s">
        <v>85</v>
      </c>
      <c r="G6" s="21"/>
      <c r="H6" s="210"/>
      <c r="I6" s="210"/>
      <c r="J6" s="25"/>
      <c r="K6" s="25"/>
      <c r="L6" s="21"/>
      <c r="M6" s="21"/>
      <c r="N6" s="244"/>
      <c r="O6" s="244"/>
      <c r="P6" s="21"/>
      <c r="Q6" s="483"/>
      <c r="R6" s="21"/>
      <c r="S6" s="21"/>
      <c r="T6" s="21"/>
      <c r="U6" s="21"/>
      <c r="V6" s="21"/>
      <c r="W6" s="71" t="s">
        <v>84</v>
      </c>
      <c r="X6" s="229"/>
      <c r="Y6" s="229"/>
      <c r="Z6" s="21"/>
      <c r="AA6" s="25"/>
      <c r="AB6" s="25"/>
      <c r="AC6" s="25"/>
      <c r="AD6" s="21"/>
      <c r="AE6" s="22"/>
    </row>
    <row r="7" spans="2:31" s="19" customFormat="1" x14ac:dyDescent="0.2">
      <c r="B7" s="20"/>
      <c r="C7" s="21"/>
      <c r="D7" s="149"/>
      <c r="E7" s="159" t="s">
        <v>12</v>
      </c>
      <c r="F7" s="733" t="s">
        <v>40</v>
      </c>
      <c r="G7" s="733"/>
      <c r="H7" s="211" t="s">
        <v>336</v>
      </c>
      <c r="I7" s="211">
        <f>J7*N7</f>
        <v>0</v>
      </c>
      <c r="J7" s="738"/>
      <c r="K7" s="739"/>
      <c r="L7" s="21" t="s">
        <v>43</v>
      </c>
      <c r="M7" s="21" t="s">
        <v>15</v>
      </c>
      <c r="N7" s="751"/>
      <c r="O7" s="752"/>
      <c r="P7" s="159" t="s">
        <v>5</v>
      </c>
      <c r="Q7" s="483" t="s">
        <v>16</v>
      </c>
      <c r="R7" s="737">
        <f>J7*N7*2800</f>
        <v>0</v>
      </c>
      <c r="S7" s="737"/>
      <c r="T7" s="737"/>
      <c r="U7" s="159" t="s">
        <v>1</v>
      </c>
      <c r="V7" s="159"/>
      <c r="W7" s="149"/>
      <c r="X7" s="230" t="s">
        <v>358</v>
      </c>
      <c r="Y7" s="230"/>
      <c r="Z7" s="70" t="s">
        <v>17</v>
      </c>
      <c r="AA7" s="156"/>
      <c r="AB7" s="25" t="s">
        <v>18</v>
      </c>
      <c r="AC7" s="741">
        <f>AA7*37</f>
        <v>0</v>
      </c>
      <c r="AD7" s="741"/>
      <c r="AE7" s="22" t="s">
        <v>1</v>
      </c>
    </row>
    <row r="8" spans="2:31" s="19" customFormat="1" x14ac:dyDescent="0.2">
      <c r="B8" s="20"/>
      <c r="C8" s="21"/>
      <c r="D8" s="21"/>
      <c r="E8" s="159"/>
      <c r="F8" s="735" t="s">
        <v>41</v>
      </c>
      <c r="G8" s="735"/>
      <c r="H8" s="211" t="s">
        <v>336</v>
      </c>
      <c r="I8" s="211">
        <f>J8*N8</f>
        <v>0</v>
      </c>
      <c r="J8" s="738"/>
      <c r="K8" s="739"/>
      <c r="L8" s="21" t="s">
        <v>43</v>
      </c>
      <c r="M8" s="21" t="s">
        <v>15</v>
      </c>
      <c r="N8" s="751"/>
      <c r="O8" s="752"/>
      <c r="P8" s="159" t="s">
        <v>5</v>
      </c>
      <c r="Q8" s="483" t="s">
        <v>16</v>
      </c>
      <c r="R8" s="737">
        <f>J8*N8*2800</f>
        <v>0</v>
      </c>
      <c r="S8" s="737"/>
      <c r="T8" s="737"/>
      <c r="U8" s="159" t="s">
        <v>1</v>
      </c>
      <c r="V8" s="159"/>
      <c r="W8" s="21"/>
      <c r="X8" s="230" t="s">
        <v>358</v>
      </c>
      <c r="Y8" s="210"/>
      <c r="Z8" s="25" t="s">
        <v>83</v>
      </c>
      <c r="AA8" s="156"/>
      <c r="AB8" s="25" t="s">
        <v>18</v>
      </c>
      <c r="AC8" s="741">
        <f>AA8*37</f>
        <v>0</v>
      </c>
      <c r="AD8" s="741"/>
      <c r="AE8" s="22" t="s">
        <v>1</v>
      </c>
    </row>
    <row r="9" spans="2:31" s="19" customFormat="1" x14ac:dyDescent="0.2">
      <c r="B9" s="20"/>
      <c r="C9" s="21"/>
      <c r="D9" s="21"/>
      <c r="E9" s="159"/>
      <c r="F9" s="159"/>
      <c r="G9" s="159"/>
      <c r="H9" s="211" t="s">
        <v>336</v>
      </c>
      <c r="I9" s="211">
        <f>J9*N9</f>
        <v>0</v>
      </c>
      <c r="J9" s="738"/>
      <c r="K9" s="739"/>
      <c r="L9" s="21" t="s">
        <v>14</v>
      </c>
      <c r="M9" s="21" t="s">
        <v>15</v>
      </c>
      <c r="N9" s="751"/>
      <c r="O9" s="752"/>
      <c r="P9" s="159" t="s">
        <v>5</v>
      </c>
      <c r="Q9" s="483" t="s">
        <v>16</v>
      </c>
      <c r="R9" s="737">
        <f>J9*N9*2800</f>
        <v>0</v>
      </c>
      <c r="S9" s="737"/>
      <c r="T9" s="737"/>
      <c r="U9" s="159" t="s">
        <v>1</v>
      </c>
      <c r="V9" s="159"/>
      <c r="W9" s="21"/>
      <c r="X9" s="230" t="s">
        <v>358</v>
      </c>
      <c r="Y9" s="210"/>
      <c r="Z9" s="159"/>
      <c r="AA9" s="156"/>
      <c r="AB9" s="25" t="s">
        <v>18</v>
      </c>
      <c r="AC9" s="741">
        <f>AA9*37</f>
        <v>0</v>
      </c>
      <c r="AD9" s="741"/>
      <c r="AE9" s="22" t="s">
        <v>1</v>
      </c>
    </row>
    <row r="10" spans="2:31" s="19" customFormat="1" x14ac:dyDescent="0.2">
      <c r="B10" s="20"/>
      <c r="C10" s="21"/>
      <c r="D10" s="21"/>
      <c r="E10" s="159"/>
      <c r="F10" s="159"/>
      <c r="G10" s="159"/>
      <c r="H10" s="211" t="s">
        <v>336</v>
      </c>
      <c r="I10" s="211">
        <f>J10*N10</f>
        <v>0</v>
      </c>
      <c r="J10" s="36"/>
      <c r="K10" s="36"/>
      <c r="L10" s="489"/>
      <c r="M10" s="489"/>
      <c r="N10" s="245"/>
      <c r="O10" s="245"/>
      <c r="P10" s="489"/>
      <c r="Q10" s="489"/>
      <c r="R10" s="483"/>
      <c r="S10" s="483"/>
      <c r="T10" s="483"/>
      <c r="U10" s="159"/>
      <c r="V10" s="21"/>
      <c r="W10" s="21"/>
      <c r="X10" s="230" t="s">
        <v>358</v>
      </c>
      <c r="Y10" s="210"/>
      <c r="Z10" s="489"/>
      <c r="AA10" s="251"/>
      <c r="AB10" s="25" t="s">
        <v>18</v>
      </c>
      <c r="AC10" s="741">
        <f>AA10*37</f>
        <v>0</v>
      </c>
      <c r="AD10" s="741"/>
      <c r="AE10" s="22" t="s">
        <v>1</v>
      </c>
    </row>
    <row r="11" spans="2:31" s="19" customFormat="1" x14ac:dyDescent="0.2">
      <c r="B11" s="20"/>
      <c r="C11" s="21"/>
      <c r="D11" s="21"/>
      <c r="E11" s="159" t="s">
        <v>94</v>
      </c>
      <c r="F11" s="491"/>
      <c r="G11" s="492"/>
      <c r="H11" s="238"/>
      <c r="I11" s="238"/>
      <c r="J11" s="296"/>
      <c r="K11" s="296"/>
      <c r="L11" s="492"/>
      <c r="M11" s="492"/>
      <c r="N11" s="246"/>
      <c r="O11" s="246"/>
      <c r="P11" s="492"/>
      <c r="Q11" s="492"/>
      <c r="R11" s="492"/>
      <c r="S11" s="492"/>
      <c r="T11" s="492"/>
      <c r="U11" s="493"/>
      <c r="V11" s="159"/>
      <c r="W11" s="159"/>
      <c r="X11" s="230" t="s">
        <v>358</v>
      </c>
      <c r="Y11" s="206"/>
      <c r="Z11" s="159"/>
      <c r="AA11" s="25"/>
      <c r="AB11" s="159"/>
      <c r="AC11" s="159"/>
      <c r="AD11" s="159"/>
      <c r="AE11" s="24"/>
    </row>
    <row r="12" spans="2:31" s="19" customFormat="1" ht="13.5" customHeight="1" x14ac:dyDescent="0.2">
      <c r="B12" s="20"/>
      <c r="C12" s="21"/>
      <c r="D12" s="21"/>
      <c r="E12" s="159" t="s">
        <v>10</v>
      </c>
      <c r="F12" s="491"/>
      <c r="G12" s="492"/>
      <c r="H12" s="238"/>
      <c r="I12" s="238"/>
      <c r="J12" s="296"/>
      <c r="K12" s="296"/>
      <c r="L12" s="492"/>
      <c r="M12" s="492"/>
      <c r="N12" s="246"/>
      <c r="O12" s="246"/>
      <c r="P12" s="492"/>
      <c r="Q12" s="492"/>
      <c r="R12" s="492"/>
      <c r="S12" s="492"/>
      <c r="T12" s="492"/>
      <c r="U12" s="493"/>
      <c r="V12" s="159"/>
      <c r="W12" s="149"/>
      <c r="X12" s="230" t="s">
        <v>358</v>
      </c>
      <c r="Y12" s="210"/>
      <c r="Z12" s="26" t="s">
        <v>17</v>
      </c>
      <c r="AA12" s="768"/>
      <c r="AB12" s="742"/>
      <c r="AC12" s="747"/>
      <c r="AD12" s="770"/>
      <c r="AE12" s="772" t="s">
        <v>1</v>
      </c>
    </row>
    <row r="13" spans="2:31" s="19" customFormat="1" ht="13.5" customHeight="1" x14ac:dyDescent="0.2">
      <c r="B13" s="20"/>
      <c r="C13" s="21"/>
      <c r="D13" s="21"/>
      <c r="E13" s="159"/>
      <c r="F13" s="489"/>
      <c r="G13" s="489"/>
      <c r="H13" s="212"/>
      <c r="I13" s="212"/>
      <c r="J13" s="36"/>
      <c r="K13" s="36"/>
      <c r="L13" s="489"/>
      <c r="M13" s="489"/>
      <c r="N13" s="247"/>
      <c r="O13" s="247"/>
      <c r="P13" s="489"/>
      <c r="Q13" s="489"/>
      <c r="R13" s="489"/>
      <c r="S13" s="489"/>
      <c r="T13" s="489"/>
      <c r="U13" s="489"/>
      <c r="V13" s="159"/>
      <c r="W13" s="21"/>
      <c r="X13" s="230" t="s">
        <v>358</v>
      </c>
      <c r="Y13" s="210"/>
      <c r="Z13" s="25" t="s">
        <v>82</v>
      </c>
      <c r="AA13" s="769"/>
      <c r="AB13" s="744"/>
      <c r="AC13" s="749"/>
      <c r="AD13" s="771"/>
      <c r="AE13" s="772"/>
    </row>
    <row r="14" spans="2:31" s="19" customFormat="1" ht="12.75" customHeight="1" x14ac:dyDescent="0.2">
      <c r="B14" s="20"/>
      <c r="C14" s="21"/>
      <c r="D14" s="21"/>
      <c r="E14" s="159"/>
      <c r="F14" s="489"/>
      <c r="G14" s="489"/>
      <c r="H14" s="212"/>
      <c r="I14" s="212"/>
      <c r="J14" s="36"/>
      <c r="K14" s="36"/>
      <c r="L14" s="489"/>
      <c r="M14" s="489"/>
      <c r="N14" s="247"/>
      <c r="O14" s="247"/>
      <c r="P14" s="489"/>
      <c r="Q14" s="489"/>
      <c r="R14" s="489"/>
      <c r="S14" s="489"/>
      <c r="T14" s="489"/>
      <c r="U14" s="489"/>
      <c r="V14" s="159"/>
      <c r="W14" s="21"/>
      <c r="X14" s="230" t="s">
        <v>358</v>
      </c>
      <c r="Y14" s="210"/>
      <c r="Z14" s="26"/>
      <c r="AA14" s="252"/>
      <c r="AB14" s="148"/>
      <c r="AC14" s="143"/>
      <c r="AD14" s="143"/>
      <c r="AE14" s="488"/>
    </row>
    <row r="15" spans="2:31" s="19" customFormat="1" ht="6.75" customHeight="1" x14ac:dyDescent="0.2">
      <c r="B15" s="20"/>
      <c r="C15" s="21"/>
      <c r="D15" s="21"/>
      <c r="E15" s="159"/>
      <c r="F15" s="489"/>
      <c r="G15" s="489"/>
      <c r="H15" s="212"/>
      <c r="I15" s="212"/>
      <c r="J15" s="36"/>
      <c r="K15" s="36"/>
      <c r="L15" s="489"/>
      <c r="M15" s="489"/>
      <c r="N15" s="247"/>
      <c r="O15" s="247"/>
      <c r="P15" s="489"/>
      <c r="Q15" s="489"/>
      <c r="R15" s="489"/>
      <c r="S15" s="489"/>
      <c r="T15" s="489"/>
      <c r="U15" s="489"/>
      <c r="V15" s="159"/>
      <c r="W15" s="21"/>
      <c r="X15" s="230" t="s">
        <v>358</v>
      </c>
      <c r="Y15" s="210"/>
      <c r="Z15" s="26"/>
      <c r="AA15" s="253"/>
      <c r="AB15" s="84"/>
      <c r="AC15" s="85"/>
      <c r="AD15" s="85"/>
      <c r="AE15" s="86"/>
    </row>
    <row r="16" spans="2:31" s="19" customFormat="1" x14ac:dyDescent="0.2">
      <c r="B16" s="20"/>
      <c r="C16" s="21"/>
      <c r="D16" s="71" t="s">
        <v>93</v>
      </c>
      <c r="G16" s="21"/>
      <c r="H16" s="210"/>
      <c r="I16" s="210"/>
      <c r="J16" s="25"/>
      <c r="K16" s="25"/>
      <c r="L16" s="21"/>
      <c r="M16" s="21"/>
      <c r="N16" s="244"/>
      <c r="O16" s="244"/>
      <c r="P16" s="21"/>
      <c r="Q16" s="483"/>
      <c r="R16" s="21"/>
      <c r="S16" s="21"/>
      <c r="T16" s="21"/>
      <c r="U16" s="21"/>
      <c r="V16" s="21"/>
      <c r="W16" s="71" t="s">
        <v>84</v>
      </c>
      <c r="X16" s="229"/>
      <c r="Y16" s="229"/>
      <c r="Z16" s="21"/>
      <c r="AA16" s="253"/>
      <c r="AB16" s="84"/>
      <c r="AC16" s="85"/>
      <c r="AD16" s="85"/>
      <c r="AE16" s="86"/>
    </row>
    <row r="17" spans="2:31" s="19" customFormat="1" x14ac:dyDescent="0.2">
      <c r="B17" s="20"/>
      <c r="C17" s="21"/>
      <c r="D17" s="149"/>
      <c r="E17" s="25" t="s">
        <v>92</v>
      </c>
      <c r="F17" s="733"/>
      <c r="G17" s="733"/>
      <c r="H17" s="211" t="s">
        <v>337</v>
      </c>
      <c r="I17" s="211">
        <f>J17*N17</f>
        <v>0</v>
      </c>
      <c r="J17" s="738"/>
      <c r="K17" s="739"/>
      <c r="L17" s="21" t="s">
        <v>43</v>
      </c>
      <c r="M17" s="21" t="s">
        <v>15</v>
      </c>
      <c r="N17" s="751"/>
      <c r="O17" s="752"/>
      <c r="P17" s="159" t="s">
        <v>5</v>
      </c>
      <c r="Q17" s="483" t="s">
        <v>16</v>
      </c>
      <c r="R17" s="737">
        <f>J17*N17*1000</f>
        <v>0</v>
      </c>
      <c r="S17" s="737"/>
      <c r="T17" s="737"/>
      <c r="U17" s="159" t="s">
        <v>1</v>
      </c>
      <c r="V17" s="159"/>
      <c r="W17" s="149"/>
      <c r="X17" s="230" t="s">
        <v>359</v>
      </c>
      <c r="Y17" s="230"/>
      <c r="Z17" s="70" t="s">
        <v>17</v>
      </c>
      <c r="AA17" s="156"/>
      <c r="AB17" s="25" t="s">
        <v>18</v>
      </c>
      <c r="AC17" s="741">
        <f>AA17*37</f>
        <v>0</v>
      </c>
      <c r="AD17" s="741"/>
      <c r="AE17" s="22" t="s">
        <v>1</v>
      </c>
    </row>
    <row r="18" spans="2:31" s="19" customFormat="1" x14ac:dyDescent="0.2">
      <c r="B18" s="20"/>
      <c r="C18" s="21"/>
      <c r="D18" s="21"/>
      <c r="E18" s="159"/>
      <c r="F18" s="735"/>
      <c r="G18" s="735"/>
      <c r="H18" s="211" t="s">
        <v>337</v>
      </c>
      <c r="I18" s="211">
        <f>J18*N18</f>
        <v>0</v>
      </c>
      <c r="J18" s="733"/>
      <c r="K18" s="733"/>
      <c r="L18" s="21"/>
      <c r="M18" s="21"/>
      <c r="N18" s="765"/>
      <c r="O18" s="765"/>
      <c r="P18" s="159"/>
      <c r="Q18" s="483"/>
      <c r="R18" s="735"/>
      <c r="S18" s="735"/>
      <c r="T18" s="735"/>
      <c r="U18" s="159"/>
      <c r="V18" s="159"/>
      <c r="W18" s="21"/>
      <c r="X18" s="230" t="s">
        <v>359</v>
      </c>
      <c r="Y18" s="210"/>
      <c r="Z18" s="25" t="s">
        <v>83</v>
      </c>
      <c r="AA18" s="253"/>
      <c r="AB18" s="84"/>
      <c r="AC18" s="85"/>
      <c r="AD18" s="85"/>
      <c r="AE18" s="86"/>
    </row>
    <row r="19" spans="2:31" s="19" customFormat="1" x14ac:dyDescent="0.2">
      <c r="B19" s="20"/>
      <c r="C19" s="21"/>
      <c r="D19" s="21"/>
      <c r="E19" s="159" t="s">
        <v>94</v>
      </c>
      <c r="F19" s="491"/>
      <c r="G19" s="492"/>
      <c r="H19" s="238"/>
      <c r="I19" s="238"/>
      <c r="J19" s="296"/>
      <c r="K19" s="296"/>
      <c r="L19" s="492"/>
      <c r="M19" s="492"/>
      <c r="N19" s="492"/>
      <c r="O19" s="492"/>
      <c r="P19" s="492"/>
      <c r="Q19" s="492"/>
      <c r="R19" s="492"/>
      <c r="S19" s="492"/>
      <c r="T19" s="492"/>
      <c r="U19" s="493"/>
      <c r="V19" s="159"/>
      <c r="W19" s="159"/>
      <c r="X19" s="230" t="s">
        <v>359</v>
      </c>
      <c r="Y19" s="206"/>
      <c r="Z19" s="159"/>
      <c r="AA19" s="253"/>
      <c r="AB19" s="84"/>
      <c r="AC19" s="85"/>
      <c r="AD19" s="85"/>
      <c r="AE19" s="86"/>
    </row>
    <row r="20" spans="2:31" s="19" customFormat="1" ht="15" customHeight="1" x14ac:dyDescent="0.2">
      <c r="B20" s="20"/>
      <c r="C20" s="21"/>
      <c r="D20" s="21"/>
      <c r="E20" s="159" t="s">
        <v>10</v>
      </c>
      <c r="F20" s="491"/>
      <c r="G20" s="492"/>
      <c r="H20" s="238"/>
      <c r="I20" s="238"/>
      <c r="J20" s="296"/>
      <c r="K20" s="296"/>
      <c r="L20" s="492"/>
      <c r="M20" s="492"/>
      <c r="N20" s="492"/>
      <c r="O20" s="492"/>
      <c r="P20" s="492"/>
      <c r="Q20" s="492"/>
      <c r="R20" s="492"/>
      <c r="S20" s="492"/>
      <c r="T20" s="492"/>
      <c r="U20" s="493"/>
      <c r="V20" s="159"/>
      <c r="W20" s="149"/>
      <c r="X20" s="230" t="s">
        <v>359</v>
      </c>
      <c r="Y20" s="210"/>
      <c r="Z20" s="26" t="s">
        <v>17</v>
      </c>
      <c r="AA20" s="768"/>
      <c r="AB20" s="742"/>
      <c r="AC20" s="747"/>
      <c r="AD20" s="770"/>
      <c r="AE20" s="772" t="s">
        <v>1</v>
      </c>
    </row>
    <row r="21" spans="2:31" s="19" customFormat="1" ht="15" customHeight="1" x14ac:dyDescent="0.2">
      <c r="B21" s="20"/>
      <c r="C21" s="21"/>
      <c r="D21" s="21"/>
      <c r="E21" s="159"/>
      <c r="F21" s="489"/>
      <c r="G21" s="489"/>
      <c r="H21" s="212"/>
      <c r="I21" s="212"/>
      <c r="J21" s="36"/>
      <c r="K21" s="36"/>
      <c r="L21" s="489"/>
      <c r="M21" s="489"/>
      <c r="N21" s="489"/>
      <c r="O21" s="489"/>
      <c r="P21" s="489"/>
      <c r="Q21" s="489"/>
      <c r="R21" s="489"/>
      <c r="S21" s="489"/>
      <c r="T21" s="489"/>
      <c r="U21" s="489"/>
      <c r="V21" s="159"/>
      <c r="W21" s="21"/>
      <c r="X21" s="230" t="s">
        <v>359</v>
      </c>
      <c r="Y21" s="210"/>
      <c r="Z21" s="25" t="s">
        <v>82</v>
      </c>
      <c r="AA21" s="769"/>
      <c r="AB21" s="744"/>
      <c r="AC21" s="749"/>
      <c r="AD21" s="771"/>
      <c r="AE21" s="772"/>
    </row>
    <row r="22" spans="2:31" s="19" customFormat="1" x14ac:dyDescent="0.2">
      <c r="B22" s="20"/>
      <c r="C22" s="21"/>
      <c r="D22" s="21"/>
      <c r="E22" s="159"/>
      <c r="F22" s="489"/>
      <c r="G22" s="489"/>
      <c r="H22" s="212"/>
      <c r="I22" s="212"/>
      <c r="J22" s="36"/>
      <c r="K22" s="36"/>
      <c r="L22" s="489"/>
      <c r="M22" s="489"/>
      <c r="N22" s="489"/>
      <c r="O22" s="489"/>
      <c r="P22" s="489"/>
      <c r="Q22" s="489"/>
      <c r="R22" s="489"/>
      <c r="S22" s="489"/>
      <c r="T22" s="489"/>
      <c r="U22" s="489"/>
      <c r="V22" s="159"/>
      <c r="W22" s="21"/>
      <c r="X22" s="230" t="s">
        <v>359</v>
      </c>
      <c r="Y22" s="210"/>
      <c r="AA22" s="253"/>
      <c r="AB22" s="84"/>
      <c r="AC22" s="85"/>
      <c r="AD22" s="85"/>
      <c r="AE22" s="86"/>
    </row>
    <row r="23" spans="2:31" s="19" customFormat="1" ht="13.5" customHeight="1" x14ac:dyDescent="0.2">
      <c r="B23" s="20"/>
      <c r="C23" s="21"/>
      <c r="D23" s="149"/>
      <c r="E23" s="21" t="s">
        <v>13</v>
      </c>
      <c r="F23" s="21" t="s">
        <v>338</v>
      </c>
      <c r="G23" s="21"/>
      <c r="H23" s="210" t="s">
        <v>341</v>
      </c>
      <c r="I23" s="210"/>
      <c r="J23" s="738"/>
      <c r="K23" s="739"/>
      <c r="L23" s="25" t="s">
        <v>126</v>
      </c>
      <c r="M23" s="21" t="s">
        <v>15</v>
      </c>
      <c r="N23" s="741">
        <v>60</v>
      </c>
      <c r="O23" s="741"/>
      <c r="P23" s="25" t="s">
        <v>127</v>
      </c>
      <c r="Q23" s="483" t="s">
        <v>16</v>
      </c>
      <c r="R23" s="737">
        <f>J23*N23</f>
        <v>0</v>
      </c>
      <c r="S23" s="737"/>
      <c r="T23" s="737"/>
      <c r="U23" s="159" t="s">
        <v>1</v>
      </c>
      <c r="V23" s="21"/>
      <c r="X23" s="228"/>
      <c r="Y23" s="228"/>
      <c r="AA23" s="38"/>
      <c r="AE23" s="22"/>
    </row>
    <row r="24" spans="2:31" s="19" customFormat="1" ht="13.5" customHeight="1" x14ac:dyDescent="0.2">
      <c r="B24" s="20"/>
      <c r="C24" s="21"/>
      <c r="D24" s="237"/>
      <c r="E24" s="21"/>
      <c r="F24" s="21" t="s">
        <v>339</v>
      </c>
      <c r="G24" s="21"/>
      <c r="H24" s="210" t="s">
        <v>342</v>
      </c>
      <c r="I24" s="210"/>
      <c r="J24" s="738"/>
      <c r="K24" s="739"/>
      <c r="L24" s="25" t="s">
        <v>126</v>
      </c>
      <c r="M24" s="21" t="s">
        <v>15</v>
      </c>
      <c r="N24" s="741">
        <v>60</v>
      </c>
      <c r="O24" s="741"/>
      <c r="P24" s="25" t="s">
        <v>127</v>
      </c>
      <c r="Q24" s="483" t="s">
        <v>16</v>
      </c>
      <c r="R24" s="737">
        <f>J24*N24</f>
        <v>0</v>
      </c>
      <c r="S24" s="737"/>
      <c r="T24" s="737"/>
      <c r="U24" s="159" t="s">
        <v>1</v>
      </c>
      <c r="V24" s="21"/>
      <c r="X24" s="228"/>
      <c r="Y24" s="228"/>
      <c r="AA24" s="38"/>
      <c r="AE24" s="22"/>
    </row>
    <row r="25" spans="2:31" s="19" customFormat="1" ht="13.5" customHeight="1" x14ac:dyDescent="0.2">
      <c r="B25" s="20"/>
      <c r="C25" s="21"/>
      <c r="D25" s="237"/>
      <c r="E25" s="21"/>
      <c r="F25" s="21" t="s">
        <v>340</v>
      </c>
      <c r="G25" s="21"/>
      <c r="H25" s="210" t="s">
        <v>343</v>
      </c>
      <c r="I25" s="210"/>
      <c r="J25" s="738"/>
      <c r="K25" s="739"/>
      <c r="L25" s="25" t="s">
        <v>126</v>
      </c>
      <c r="M25" s="21" t="s">
        <v>15</v>
      </c>
      <c r="N25" s="741">
        <v>60</v>
      </c>
      <c r="O25" s="741"/>
      <c r="P25" s="25" t="s">
        <v>127</v>
      </c>
      <c r="Q25" s="483" t="s">
        <v>16</v>
      </c>
      <c r="R25" s="737">
        <f>J25*N25</f>
        <v>0</v>
      </c>
      <c r="S25" s="737"/>
      <c r="T25" s="737"/>
      <c r="U25" s="159" t="s">
        <v>1</v>
      </c>
      <c r="V25" s="21"/>
      <c r="X25" s="228"/>
      <c r="Y25" s="228"/>
      <c r="AA25" s="38"/>
      <c r="AE25" s="22"/>
    </row>
    <row r="26" spans="2:31" s="19" customFormat="1" ht="13.5" customHeight="1" x14ac:dyDescent="0.2">
      <c r="B26" s="20"/>
      <c r="C26" s="21"/>
      <c r="D26" s="237"/>
      <c r="E26" s="21"/>
      <c r="F26" s="21"/>
      <c r="G26" s="21"/>
      <c r="H26" s="210"/>
      <c r="I26" s="210"/>
      <c r="J26" s="25"/>
      <c r="K26" s="25"/>
      <c r="L26" s="25"/>
      <c r="M26" s="21"/>
      <c r="N26" s="480"/>
      <c r="O26" s="480"/>
      <c r="P26" s="25"/>
      <c r="Q26" s="483"/>
      <c r="R26" s="481"/>
      <c r="S26" s="481"/>
      <c r="T26" s="481"/>
      <c r="U26" s="159"/>
      <c r="V26" s="21"/>
      <c r="X26" s="228"/>
      <c r="Y26" s="228"/>
      <c r="AA26" s="38"/>
      <c r="AE26" s="22"/>
    </row>
    <row r="27" spans="2:31" s="19" customFormat="1" ht="12.75" customHeight="1" x14ac:dyDescent="0.2">
      <c r="B27" s="20"/>
      <c r="C27" s="21"/>
      <c r="D27" s="21"/>
      <c r="E27" s="21"/>
      <c r="F27" s="21"/>
      <c r="G27" s="21"/>
      <c r="H27" s="210"/>
      <c r="I27" s="210"/>
      <c r="J27" s="482"/>
      <c r="K27" s="482"/>
      <c r="L27" s="21"/>
      <c r="M27" s="21"/>
      <c r="N27" s="482"/>
      <c r="O27" s="482"/>
      <c r="P27" s="25"/>
      <c r="Q27" s="483"/>
      <c r="R27" s="483"/>
      <c r="S27" s="483"/>
      <c r="T27" s="483"/>
      <c r="U27" s="159"/>
      <c r="V27" s="21"/>
      <c r="X27" s="228"/>
      <c r="Y27" s="228"/>
      <c r="AA27" s="38"/>
      <c r="AE27" s="22"/>
    </row>
    <row r="28" spans="2:31" s="19" customFormat="1" ht="13.5" customHeight="1" x14ac:dyDescent="0.2">
      <c r="B28" s="20"/>
      <c r="C28" s="21"/>
      <c r="D28" s="149"/>
      <c r="E28" s="763" t="s">
        <v>615</v>
      </c>
      <c r="F28" s="763"/>
      <c r="G28" s="763"/>
      <c r="H28" s="213" t="s">
        <v>344</v>
      </c>
      <c r="I28" s="213"/>
      <c r="J28" s="738"/>
      <c r="K28" s="739"/>
      <c r="L28" s="25" t="s">
        <v>28</v>
      </c>
      <c r="M28" s="21" t="s">
        <v>15</v>
      </c>
      <c r="N28" s="733">
        <v>330</v>
      </c>
      <c r="O28" s="733"/>
      <c r="P28" s="25" t="s">
        <v>613</v>
      </c>
      <c r="Q28" s="483" t="s">
        <v>16</v>
      </c>
      <c r="R28" s="737">
        <f>J28*N28</f>
        <v>0</v>
      </c>
      <c r="S28" s="737"/>
      <c r="T28" s="737"/>
      <c r="U28" s="159" t="s">
        <v>1</v>
      </c>
      <c r="V28" s="21"/>
      <c r="W28" s="21"/>
      <c r="X28" s="210"/>
      <c r="Y28" s="210"/>
      <c r="Z28" s="21"/>
      <c r="AA28" s="25"/>
      <c r="AB28" s="25"/>
      <c r="AC28" s="25"/>
      <c r="AD28" s="21"/>
      <c r="AE28" s="22"/>
    </row>
    <row r="29" spans="2:31" s="19" customFormat="1" ht="21" customHeight="1" x14ac:dyDescent="0.2">
      <c r="B29" s="20"/>
      <c r="C29" s="21"/>
      <c r="D29" s="21"/>
      <c r="E29" s="763"/>
      <c r="F29" s="763"/>
      <c r="G29" s="763"/>
      <c r="H29" s="210"/>
      <c r="I29" s="210"/>
      <c r="J29" s="577"/>
      <c r="K29" s="577"/>
      <c r="L29" s="21"/>
      <c r="M29" s="21"/>
      <c r="N29" s="577"/>
      <c r="O29" s="577"/>
      <c r="P29" s="25"/>
      <c r="Q29" s="578"/>
      <c r="R29" s="578"/>
      <c r="S29" s="578"/>
      <c r="T29" s="578"/>
      <c r="U29" s="159"/>
      <c r="V29" s="21"/>
      <c r="X29" s="228"/>
      <c r="Y29" s="228"/>
      <c r="AA29" s="38"/>
      <c r="AE29" s="22"/>
    </row>
    <row r="30" spans="2:31" s="19" customFormat="1" ht="13.5" customHeight="1" x14ac:dyDescent="0.2">
      <c r="B30" s="20"/>
      <c r="C30" s="21"/>
      <c r="D30" s="237"/>
      <c r="E30" s="21" t="s">
        <v>616</v>
      </c>
      <c r="F30" s="21"/>
      <c r="G30" s="21"/>
      <c r="H30" s="210"/>
      <c r="I30" s="210"/>
      <c r="J30" s="25"/>
      <c r="K30" s="25"/>
      <c r="L30" s="25"/>
      <c r="M30" s="21"/>
      <c r="N30" s="576"/>
      <c r="O30" s="576"/>
      <c r="P30" s="25"/>
      <c r="Q30" s="578"/>
      <c r="R30" s="579"/>
      <c r="S30" s="579"/>
      <c r="T30" s="579"/>
      <c r="U30" s="159"/>
      <c r="V30" s="21"/>
      <c r="X30" s="228"/>
      <c r="Y30" s="228"/>
      <c r="AA30" s="38"/>
      <c r="AE30" s="22"/>
    </row>
    <row r="31" spans="2:31" s="19" customFormat="1" ht="13.5" customHeight="1" x14ac:dyDescent="0.2">
      <c r="B31" s="20"/>
      <c r="C31" s="21"/>
      <c r="D31" s="237"/>
      <c r="E31" s="21"/>
      <c r="F31" s="21"/>
      <c r="G31" s="21"/>
      <c r="H31" s="210"/>
      <c r="I31" s="210"/>
      <c r="J31" s="25"/>
      <c r="K31" s="25"/>
      <c r="L31" s="25"/>
      <c r="M31" s="21"/>
      <c r="N31" s="576"/>
      <c r="O31" s="576"/>
      <c r="P31" s="25"/>
      <c r="Q31" s="578"/>
      <c r="R31" s="579"/>
      <c r="S31" s="579"/>
      <c r="T31" s="579"/>
      <c r="U31" s="159"/>
      <c r="V31" s="21"/>
      <c r="X31" s="228"/>
      <c r="Y31" s="228"/>
      <c r="AA31" s="38"/>
      <c r="AE31" s="22"/>
    </row>
    <row r="32" spans="2:31" s="19" customFormat="1" ht="13.5" customHeight="1" x14ac:dyDescent="0.2">
      <c r="B32" s="20"/>
      <c r="C32" s="21"/>
      <c r="D32" s="149"/>
      <c r="E32" s="764" t="s">
        <v>617</v>
      </c>
      <c r="F32" s="764"/>
      <c r="G32" s="764"/>
      <c r="H32" s="213" t="s">
        <v>618</v>
      </c>
      <c r="I32" s="213"/>
      <c r="J32" s="738"/>
      <c r="K32" s="739"/>
      <c r="L32" s="25" t="s">
        <v>19</v>
      </c>
      <c r="M32" s="21" t="s">
        <v>15</v>
      </c>
      <c r="N32" s="733">
        <v>700</v>
      </c>
      <c r="O32" s="733"/>
      <c r="P32" s="25" t="s">
        <v>614</v>
      </c>
      <c r="Q32" s="578" t="s">
        <v>16</v>
      </c>
      <c r="R32" s="737">
        <f>J32*N32</f>
        <v>0</v>
      </c>
      <c r="S32" s="737"/>
      <c r="T32" s="737"/>
      <c r="U32" s="159" t="s">
        <v>1</v>
      </c>
      <c r="V32" s="21"/>
      <c r="W32" s="21"/>
      <c r="X32" s="210"/>
      <c r="Y32" s="210"/>
      <c r="Z32" s="21"/>
      <c r="AA32" s="25"/>
      <c r="AB32" s="25"/>
      <c r="AC32" s="25"/>
      <c r="AD32" s="21"/>
      <c r="AE32" s="22"/>
    </row>
    <row r="33" spans="2:31" s="19" customFormat="1" ht="12.75" customHeight="1" x14ac:dyDescent="0.2">
      <c r="B33" s="20"/>
      <c r="C33" s="21"/>
      <c r="D33" s="21"/>
      <c r="E33" s="764"/>
      <c r="F33" s="764"/>
      <c r="G33" s="764"/>
      <c r="H33" s="210"/>
      <c r="I33" s="210"/>
      <c r="J33" s="577"/>
      <c r="K33" s="577"/>
      <c r="L33" s="21"/>
      <c r="M33" s="21"/>
      <c r="N33" s="577"/>
      <c r="O33" s="577"/>
      <c r="P33" s="25"/>
      <c r="Q33" s="578"/>
      <c r="R33" s="578"/>
      <c r="S33" s="578"/>
      <c r="T33" s="578"/>
      <c r="U33" s="159"/>
      <c r="V33" s="21"/>
      <c r="X33" s="228"/>
      <c r="Y33" s="228"/>
      <c r="AA33" s="38"/>
      <c r="AE33" s="22"/>
    </row>
    <row r="34" spans="2:31" s="19" customFormat="1" ht="24" customHeight="1" x14ac:dyDescent="0.2">
      <c r="B34" s="20"/>
      <c r="C34" s="21"/>
      <c r="E34" s="581"/>
      <c r="F34" s="581"/>
      <c r="H34" s="228"/>
      <c r="I34" s="228"/>
      <c r="J34" s="38"/>
      <c r="K34" s="38"/>
      <c r="V34" s="21"/>
      <c r="W34" s="21"/>
      <c r="X34" s="210" t="s">
        <v>363</v>
      </c>
      <c r="Y34" s="210">
        <f>AB34</f>
        <v>0</v>
      </c>
      <c r="Z34" s="760" t="s">
        <v>23</v>
      </c>
      <c r="AA34" s="760"/>
      <c r="AB34" s="761">
        <f>SUM(R7:T10)+SUM(R17:T18)+SUM(AC7:AD27)+SUM(R23:T25)+R28+R32</f>
        <v>0</v>
      </c>
      <c r="AC34" s="761"/>
      <c r="AD34" s="761"/>
      <c r="AE34" s="32" t="s">
        <v>1</v>
      </c>
    </row>
    <row r="35" spans="2:31" s="19" customFormat="1" ht="6" customHeight="1" x14ac:dyDescent="0.2">
      <c r="B35" s="27"/>
      <c r="C35" s="28"/>
      <c r="D35" s="28"/>
      <c r="E35" s="28"/>
      <c r="F35" s="28"/>
      <c r="G35" s="28"/>
      <c r="H35" s="214"/>
      <c r="I35" s="214"/>
      <c r="J35" s="37"/>
      <c r="K35" s="37"/>
      <c r="L35" s="28"/>
      <c r="M35" s="28"/>
      <c r="N35" s="37"/>
      <c r="O35" s="37"/>
      <c r="P35" s="28"/>
      <c r="Q35" s="484"/>
      <c r="R35" s="28"/>
      <c r="S35" s="28"/>
      <c r="T35" s="28"/>
      <c r="U35" s="28"/>
      <c r="V35" s="28"/>
      <c r="W35" s="28"/>
      <c r="X35" s="214"/>
      <c r="Y35" s="214"/>
      <c r="Z35" s="28"/>
      <c r="AA35" s="37"/>
      <c r="AB35" s="37"/>
      <c r="AC35" s="37"/>
      <c r="AD35" s="28"/>
      <c r="AE35" s="30"/>
    </row>
    <row r="36" spans="2:31" x14ac:dyDescent="0.2">
      <c r="Q36" s="322"/>
    </row>
    <row r="37" spans="2:31" x14ac:dyDescent="0.2">
      <c r="Q37" s="322"/>
    </row>
    <row r="38" spans="2:31" ht="12" customHeight="1" x14ac:dyDescent="0.2">
      <c r="B38" s="12"/>
      <c r="C38" s="10"/>
      <c r="D38" s="10"/>
      <c r="E38" s="10"/>
      <c r="F38" s="10"/>
      <c r="G38" s="10"/>
      <c r="H38" s="208"/>
      <c r="I38" s="208"/>
      <c r="J38" s="35"/>
      <c r="K38" s="35"/>
      <c r="L38" s="10"/>
      <c r="M38" s="10"/>
      <c r="N38" s="35"/>
      <c r="O38" s="35"/>
      <c r="P38" s="10"/>
      <c r="Q38" s="479"/>
      <c r="R38" s="10"/>
      <c r="S38" s="10"/>
      <c r="T38" s="10"/>
      <c r="U38" s="10"/>
      <c r="V38" s="10"/>
      <c r="W38" s="10"/>
      <c r="X38" s="208" t="s">
        <v>34</v>
      </c>
      <c r="Y38" s="208" t="s">
        <v>36</v>
      </c>
      <c r="Z38" s="317" t="s">
        <v>494</v>
      </c>
      <c r="AA38" s="35"/>
      <c r="AB38" s="35"/>
      <c r="AC38" s="35"/>
      <c r="AD38" s="10"/>
      <c r="AE38" s="11"/>
    </row>
    <row r="39" spans="2:31" s="19" customFormat="1" ht="14.4" x14ac:dyDescent="0.2">
      <c r="B39" s="750"/>
      <c r="C39" s="735"/>
      <c r="D39" s="152"/>
      <c r="E39" s="31" t="s">
        <v>562</v>
      </c>
      <c r="F39" s="31"/>
      <c r="G39" s="31"/>
      <c r="H39" s="209"/>
      <c r="I39" s="209"/>
      <c r="J39" s="25"/>
      <c r="K39" s="25"/>
      <c r="L39" s="21"/>
      <c r="M39" s="21"/>
      <c r="N39" s="25"/>
      <c r="O39" s="25"/>
      <c r="Q39" s="800" t="s">
        <v>25</v>
      </c>
      <c r="R39" s="800"/>
      <c r="S39" s="801"/>
      <c r="T39" s="753"/>
      <c r="U39" s="754"/>
      <c r="V39" s="21"/>
      <c r="W39" s="25" t="s">
        <v>492</v>
      </c>
      <c r="X39" s="210"/>
      <c r="Y39" s="210"/>
      <c r="Z39" s="315"/>
      <c r="AA39" s="482" t="s">
        <v>493</v>
      </c>
      <c r="AB39" s="740"/>
      <c r="AC39" s="740"/>
      <c r="AD39" s="740"/>
      <c r="AE39" s="22"/>
    </row>
    <row r="40" spans="2:31" s="19" customFormat="1" ht="9.75" customHeight="1" x14ac:dyDescent="0.2">
      <c r="B40" s="486"/>
      <c r="C40" s="483"/>
      <c r="D40" s="31"/>
      <c r="E40" s="31"/>
      <c r="F40" s="31"/>
      <c r="G40" s="31"/>
      <c r="H40" s="209"/>
      <c r="I40" s="209"/>
      <c r="J40" s="25"/>
      <c r="K40" s="25"/>
      <c r="L40" s="21"/>
      <c r="M40" s="21"/>
      <c r="N40" s="25"/>
      <c r="O40" s="25"/>
      <c r="P40" s="21"/>
      <c r="Q40" s="483"/>
      <c r="R40" s="483"/>
      <c r="S40" s="21"/>
      <c r="T40" s="21"/>
      <c r="U40" s="21"/>
      <c r="V40" s="21"/>
      <c r="W40" s="21"/>
      <c r="X40" s="210"/>
      <c r="Y40" s="210"/>
      <c r="Z40" s="21"/>
      <c r="AA40" s="25"/>
      <c r="AB40" s="25"/>
      <c r="AC40" s="25"/>
      <c r="AD40" s="21"/>
      <c r="AE40" s="22"/>
    </row>
    <row r="41" spans="2:31" s="19" customFormat="1" x14ac:dyDescent="0.2">
      <c r="B41" s="20"/>
      <c r="C41" s="21"/>
      <c r="D41" s="71" t="s">
        <v>85</v>
      </c>
      <c r="G41" s="21"/>
      <c r="H41" s="210"/>
      <c r="I41" s="210"/>
      <c r="J41" s="25"/>
      <c r="K41" s="25"/>
      <c r="L41" s="21"/>
      <c r="M41" s="21"/>
      <c r="N41" s="25"/>
      <c r="O41" s="25"/>
      <c r="P41" s="21"/>
      <c r="Q41" s="483"/>
      <c r="R41" s="21"/>
      <c r="S41" s="21"/>
      <c r="T41" s="21"/>
      <c r="U41" s="21"/>
      <c r="V41" s="21"/>
      <c r="W41" s="71" t="s">
        <v>84</v>
      </c>
      <c r="X41" s="229"/>
      <c r="Y41" s="229"/>
      <c r="Z41" s="21"/>
      <c r="AA41" s="25"/>
      <c r="AB41" s="25"/>
      <c r="AC41" s="25"/>
      <c r="AD41" s="21"/>
      <c r="AE41" s="22"/>
    </row>
    <row r="42" spans="2:31" s="19" customFormat="1" x14ac:dyDescent="0.2">
      <c r="B42" s="20"/>
      <c r="C42" s="21"/>
      <c r="D42" s="149"/>
      <c r="E42" s="159" t="s">
        <v>12</v>
      </c>
      <c r="F42" s="733" t="s">
        <v>40</v>
      </c>
      <c r="G42" s="733"/>
      <c r="H42" s="211" t="s">
        <v>497</v>
      </c>
      <c r="I42" s="211">
        <f>J42*N42</f>
        <v>0</v>
      </c>
      <c r="J42" s="738"/>
      <c r="K42" s="739"/>
      <c r="L42" s="21" t="s">
        <v>43</v>
      </c>
      <c r="M42" s="21" t="s">
        <v>15</v>
      </c>
      <c r="N42" s="766"/>
      <c r="O42" s="767"/>
      <c r="P42" s="159" t="s">
        <v>5</v>
      </c>
      <c r="Q42" s="483" t="s">
        <v>16</v>
      </c>
      <c r="R42" s="737">
        <f>J42*N42*2800</f>
        <v>0</v>
      </c>
      <c r="S42" s="737"/>
      <c r="T42" s="737"/>
      <c r="U42" s="159" t="s">
        <v>1</v>
      </c>
      <c r="V42" s="159"/>
      <c r="W42" s="149"/>
      <c r="X42" s="211" t="s">
        <v>498</v>
      </c>
      <c r="Y42" s="230"/>
      <c r="Z42" s="70" t="s">
        <v>17</v>
      </c>
      <c r="AA42" s="156"/>
      <c r="AB42" s="25" t="s">
        <v>18</v>
      </c>
      <c r="AC42" s="741">
        <f>AA42*37</f>
        <v>0</v>
      </c>
      <c r="AD42" s="741"/>
      <c r="AE42" s="22" t="s">
        <v>1</v>
      </c>
    </row>
    <row r="43" spans="2:31" s="19" customFormat="1" x14ac:dyDescent="0.2">
      <c r="B43" s="20"/>
      <c r="C43" s="21"/>
      <c r="D43" s="21"/>
      <c r="E43" s="159"/>
      <c r="F43" s="735" t="s">
        <v>41</v>
      </c>
      <c r="G43" s="735"/>
      <c r="H43" s="211" t="s">
        <v>497</v>
      </c>
      <c r="I43" s="211">
        <f>J43*N43</f>
        <v>0</v>
      </c>
      <c r="J43" s="738"/>
      <c r="K43" s="739"/>
      <c r="L43" s="21" t="s">
        <v>43</v>
      </c>
      <c r="M43" s="21" t="s">
        <v>15</v>
      </c>
      <c r="N43" s="766"/>
      <c r="O43" s="767"/>
      <c r="P43" s="159" t="s">
        <v>5</v>
      </c>
      <c r="Q43" s="483" t="s">
        <v>16</v>
      </c>
      <c r="R43" s="737">
        <f>J43*N43*2800</f>
        <v>0</v>
      </c>
      <c r="S43" s="737"/>
      <c r="T43" s="737"/>
      <c r="U43" s="159" t="s">
        <v>1</v>
      </c>
      <c r="V43" s="159"/>
      <c r="W43" s="21"/>
      <c r="X43" s="211" t="s">
        <v>498</v>
      </c>
      <c r="Y43" s="210"/>
      <c r="Z43" s="25" t="s">
        <v>83</v>
      </c>
      <c r="AA43" s="156"/>
      <c r="AB43" s="25" t="s">
        <v>18</v>
      </c>
      <c r="AC43" s="741">
        <f>AA43*37</f>
        <v>0</v>
      </c>
      <c r="AD43" s="741"/>
      <c r="AE43" s="22" t="s">
        <v>1</v>
      </c>
    </row>
    <row r="44" spans="2:31" s="19" customFormat="1" x14ac:dyDescent="0.2">
      <c r="B44" s="20"/>
      <c r="C44" s="21"/>
      <c r="D44" s="21"/>
      <c r="E44" s="159"/>
      <c r="F44" s="159"/>
      <c r="G44" s="159"/>
      <c r="H44" s="211" t="s">
        <v>497</v>
      </c>
      <c r="I44" s="211">
        <f>J44*N44</f>
        <v>0</v>
      </c>
      <c r="J44" s="738"/>
      <c r="K44" s="739"/>
      <c r="L44" s="21" t="s">
        <v>14</v>
      </c>
      <c r="M44" s="21" t="s">
        <v>15</v>
      </c>
      <c r="N44" s="766"/>
      <c r="O44" s="767"/>
      <c r="P44" s="159" t="s">
        <v>5</v>
      </c>
      <c r="Q44" s="483" t="s">
        <v>16</v>
      </c>
      <c r="R44" s="737">
        <f>J44*N44*2800</f>
        <v>0</v>
      </c>
      <c r="S44" s="737"/>
      <c r="T44" s="737"/>
      <c r="U44" s="159" t="s">
        <v>1</v>
      </c>
      <c r="V44" s="159"/>
      <c r="W44" s="21"/>
      <c r="X44" s="211" t="s">
        <v>498</v>
      </c>
      <c r="Y44" s="210"/>
      <c r="Z44" s="159"/>
      <c r="AA44" s="156"/>
      <c r="AB44" s="25" t="s">
        <v>18</v>
      </c>
      <c r="AC44" s="741">
        <f>AA44*37</f>
        <v>0</v>
      </c>
      <c r="AD44" s="741"/>
      <c r="AE44" s="22" t="s">
        <v>1</v>
      </c>
    </row>
    <row r="45" spans="2:31" s="19" customFormat="1" x14ac:dyDescent="0.2">
      <c r="B45" s="20"/>
      <c r="C45" s="21"/>
      <c r="D45" s="21"/>
      <c r="E45" s="159"/>
      <c r="F45" s="159"/>
      <c r="G45" s="159"/>
      <c r="H45" s="211" t="s">
        <v>497</v>
      </c>
      <c r="I45" s="211">
        <f>J45*N45</f>
        <v>0</v>
      </c>
      <c r="J45" s="36"/>
      <c r="K45" s="36"/>
      <c r="L45" s="489"/>
      <c r="M45" s="489"/>
      <c r="N45" s="239"/>
      <c r="O45" s="239"/>
      <c r="P45" s="489"/>
      <c r="Q45" s="489"/>
      <c r="R45" s="483"/>
      <c r="S45" s="483"/>
      <c r="T45" s="483"/>
      <c r="U45" s="159"/>
      <c r="V45" s="21"/>
      <c r="W45" s="21"/>
      <c r="X45" s="211" t="s">
        <v>498</v>
      </c>
      <c r="Y45" s="210"/>
      <c r="Z45" s="489"/>
      <c r="AA45" s="251"/>
      <c r="AB45" s="25" t="s">
        <v>18</v>
      </c>
      <c r="AC45" s="741">
        <f>AA45*37</f>
        <v>0</v>
      </c>
      <c r="AD45" s="741"/>
      <c r="AE45" s="22" t="s">
        <v>1</v>
      </c>
    </row>
    <row r="46" spans="2:31" s="19" customFormat="1" x14ac:dyDescent="0.2">
      <c r="B46" s="20"/>
      <c r="C46" s="21"/>
      <c r="D46" s="21"/>
      <c r="E46" s="159" t="s">
        <v>94</v>
      </c>
      <c r="F46" s="491"/>
      <c r="G46" s="492"/>
      <c r="H46" s="238"/>
      <c r="I46" s="238"/>
      <c r="J46" s="296"/>
      <c r="K46" s="296"/>
      <c r="L46" s="492"/>
      <c r="M46" s="492"/>
      <c r="N46" s="240"/>
      <c r="O46" s="240"/>
      <c r="P46" s="492"/>
      <c r="Q46" s="492"/>
      <c r="R46" s="492"/>
      <c r="S46" s="492"/>
      <c r="T46" s="492"/>
      <c r="U46" s="493"/>
      <c r="V46" s="159"/>
      <c r="W46" s="159"/>
      <c r="X46" s="211" t="s">
        <v>498</v>
      </c>
      <c r="Y46" s="206"/>
      <c r="Z46" s="159"/>
      <c r="AA46" s="25"/>
      <c r="AB46" s="159"/>
      <c r="AC46" s="159"/>
      <c r="AD46" s="159"/>
      <c r="AE46" s="24"/>
    </row>
    <row r="47" spans="2:31" s="19" customFormat="1" ht="13.5" customHeight="1" x14ac:dyDescent="0.2">
      <c r="B47" s="20"/>
      <c r="C47" s="21"/>
      <c r="D47" s="21"/>
      <c r="E47" s="159" t="s">
        <v>10</v>
      </c>
      <c r="F47" s="491"/>
      <c r="G47" s="492"/>
      <c r="H47" s="238"/>
      <c r="I47" s="238"/>
      <c r="J47" s="296"/>
      <c r="K47" s="296"/>
      <c r="L47" s="492"/>
      <c r="M47" s="492"/>
      <c r="N47" s="240"/>
      <c r="O47" s="240"/>
      <c r="P47" s="492"/>
      <c r="Q47" s="492"/>
      <c r="R47" s="492"/>
      <c r="S47" s="492"/>
      <c r="T47" s="492"/>
      <c r="U47" s="493"/>
      <c r="V47" s="159"/>
      <c r="W47" s="149"/>
      <c r="X47" s="211" t="s">
        <v>498</v>
      </c>
      <c r="Y47" s="210"/>
      <c r="Z47" s="26" t="s">
        <v>17</v>
      </c>
      <c r="AA47" s="768"/>
      <c r="AB47" s="742"/>
      <c r="AC47" s="747"/>
      <c r="AD47" s="770"/>
      <c r="AE47" s="772" t="s">
        <v>1</v>
      </c>
    </row>
    <row r="48" spans="2:31" s="19" customFormat="1" ht="13.5" customHeight="1" x14ac:dyDescent="0.2">
      <c r="B48" s="20"/>
      <c r="C48" s="21"/>
      <c r="D48" s="21"/>
      <c r="E48" s="159"/>
      <c r="F48" s="489"/>
      <c r="G48" s="489"/>
      <c r="H48" s="212"/>
      <c r="I48" s="212"/>
      <c r="J48" s="36"/>
      <c r="K48" s="36"/>
      <c r="L48" s="489"/>
      <c r="M48" s="489"/>
      <c r="N48" s="241"/>
      <c r="O48" s="241"/>
      <c r="P48" s="489"/>
      <c r="Q48" s="489"/>
      <c r="R48" s="489"/>
      <c r="S48" s="489"/>
      <c r="T48" s="489"/>
      <c r="U48" s="489"/>
      <c r="V48" s="159"/>
      <c r="W48" s="21"/>
      <c r="X48" s="211" t="s">
        <v>498</v>
      </c>
      <c r="Y48" s="210"/>
      <c r="Z48" s="25" t="s">
        <v>82</v>
      </c>
      <c r="AA48" s="769"/>
      <c r="AB48" s="744"/>
      <c r="AC48" s="749"/>
      <c r="AD48" s="771"/>
      <c r="AE48" s="772"/>
    </row>
    <row r="49" spans="2:31" s="19" customFormat="1" ht="12.75" customHeight="1" x14ac:dyDescent="0.2">
      <c r="B49" s="20"/>
      <c r="C49" s="21"/>
      <c r="D49" s="21"/>
      <c r="E49" s="159"/>
      <c r="F49" s="489"/>
      <c r="G49" s="489"/>
      <c r="H49" s="212"/>
      <c r="I49" s="212"/>
      <c r="J49" s="36"/>
      <c r="K49" s="36"/>
      <c r="L49" s="489"/>
      <c r="M49" s="489"/>
      <c r="N49" s="241"/>
      <c r="O49" s="241"/>
      <c r="P49" s="489"/>
      <c r="Q49" s="489"/>
      <c r="R49" s="489"/>
      <c r="S49" s="489"/>
      <c r="T49" s="489"/>
      <c r="U49" s="489"/>
      <c r="V49" s="159"/>
      <c r="W49" s="21"/>
      <c r="X49" s="211" t="s">
        <v>498</v>
      </c>
      <c r="Y49" s="210"/>
      <c r="Z49" s="26"/>
      <c r="AA49" s="252"/>
      <c r="AB49" s="148"/>
      <c r="AC49" s="143"/>
      <c r="AD49" s="143"/>
      <c r="AE49" s="488"/>
    </row>
    <row r="50" spans="2:31" s="19" customFormat="1" ht="6.75" customHeight="1" x14ac:dyDescent="0.2">
      <c r="B50" s="20"/>
      <c r="C50" s="21"/>
      <c r="D50" s="21"/>
      <c r="E50" s="159"/>
      <c r="F50" s="489"/>
      <c r="G50" s="489"/>
      <c r="H50" s="212"/>
      <c r="I50" s="212"/>
      <c r="J50" s="36"/>
      <c r="K50" s="36"/>
      <c r="L50" s="489"/>
      <c r="M50" s="489"/>
      <c r="N50" s="241"/>
      <c r="O50" s="241"/>
      <c r="P50" s="489"/>
      <c r="Q50" s="489"/>
      <c r="R50" s="489"/>
      <c r="S50" s="489"/>
      <c r="T50" s="489"/>
      <c r="U50" s="489"/>
      <c r="V50" s="159"/>
      <c r="W50" s="21"/>
      <c r="X50" s="211" t="s">
        <v>498</v>
      </c>
      <c r="Y50" s="210"/>
      <c r="Z50" s="26"/>
      <c r="AA50" s="253"/>
      <c r="AB50" s="84"/>
      <c r="AC50" s="85"/>
      <c r="AD50" s="85"/>
      <c r="AE50" s="86"/>
    </row>
    <row r="51" spans="2:31" s="19" customFormat="1" x14ac:dyDescent="0.2">
      <c r="B51" s="20"/>
      <c r="C51" s="21"/>
      <c r="D51" s="71" t="s">
        <v>93</v>
      </c>
      <c r="G51" s="21"/>
      <c r="H51" s="210"/>
      <c r="I51" s="210"/>
      <c r="J51" s="25"/>
      <c r="K51" s="25"/>
      <c r="L51" s="21"/>
      <c r="M51" s="21"/>
      <c r="N51" s="242"/>
      <c r="O51" s="242"/>
      <c r="P51" s="21"/>
      <c r="Q51" s="483"/>
      <c r="R51" s="21"/>
      <c r="S51" s="21"/>
      <c r="T51" s="21"/>
      <c r="U51" s="21"/>
      <c r="V51" s="21"/>
      <c r="W51" s="71" t="s">
        <v>84</v>
      </c>
      <c r="X51" s="229"/>
      <c r="Y51" s="229"/>
      <c r="Z51" s="21"/>
      <c r="AA51" s="253"/>
      <c r="AB51" s="84"/>
      <c r="AC51" s="85"/>
      <c r="AD51" s="85"/>
      <c r="AE51" s="86"/>
    </row>
    <row r="52" spans="2:31" s="19" customFormat="1" x14ac:dyDescent="0.2">
      <c r="B52" s="20"/>
      <c r="C52" s="21"/>
      <c r="D52" s="149"/>
      <c r="E52" s="25" t="s">
        <v>92</v>
      </c>
      <c r="F52" s="733"/>
      <c r="G52" s="733"/>
      <c r="H52" s="211" t="s">
        <v>499</v>
      </c>
      <c r="I52" s="211">
        <f>J52*N52</f>
        <v>0</v>
      </c>
      <c r="J52" s="738"/>
      <c r="K52" s="739"/>
      <c r="L52" s="21" t="s">
        <v>43</v>
      </c>
      <c r="M52" s="21" t="s">
        <v>15</v>
      </c>
      <c r="N52" s="766"/>
      <c r="O52" s="767"/>
      <c r="P52" s="159" t="s">
        <v>5</v>
      </c>
      <c r="Q52" s="483" t="s">
        <v>16</v>
      </c>
      <c r="R52" s="737">
        <f>J52*N52*1000</f>
        <v>0</v>
      </c>
      <c r="S52" s="737"/>
      <c r="T52" s="737"/>
      <c r="U52" s="159" t="s">
        <v>1</v>
      </c>
      <c r="V52" s="159"/>
      <c r="W52" s="149"/>
      <c r="X52" s="211" t="s">
        <v>500</v>
      </c>
      <c r="Y52" s="230"/>
      <c r="Z52" s="70" t="s">
        <v>17</v>
      </c>
      <c r="AA52" s="156"/>
      <c r="AB52" s="25" t="s">
        <v>18</v>
      </c>
      <c r="AC52" s="741">
        <f>AA52*37</f>
        <v>0</v>
      </c>
      <c r="AD52" s="741"/>
      <c r="AE52" s="22" t="s">
        <v>1</v>
      </c>
    </row>
    <row r="53" spans="2:31" s="19" customFormat="1" x14ac:dyDescent="0.2">
      <c r="B53" s="20"/>
      <c r="C53" s="21"/>
      <c r="D53" s="21"/>
      <c r="E53" s="159"/>
      <c r="F53" s="735"/>
      <c r="G53" s="735"/>
      <c r="H53" s="211" t="s">
        <v>499</v>
      </c>
      <c r="I53" s="211">
        <f>J53*N53</f>
        <v>0</v>
      </c>
      <c r="J53" s="733"/>
      <c r="K53" s="733"/>
      <c r="L53" s="21"/>
      <c r="M53" s="21"/>
      <c r="N53" s="799"/>
      <c r="O53" s="799"/>
      <c r="P53" s="159"/>
      <c r="Q53" s="483"/>
      <c r="R53" s="735"/>
      <c r="S53" s="735"/>
      <c r="T53" s="735"/>
      <c r="U53" s="159"/>
      <c r="V53" s="159"/>
      <c r="W53" s="21"/>
      <c r="X53" s="211" t="s">
        <v>500</v>
      </c>
      <c r="Y53" s="210"/>
      <c r="Z53" s="25" t="s">
        <v>83</v>
      </c>
      <c r="AA53" s="253"/>
      <c r="AB53" s="84"/>
      <c r="AC53" s="85"/>
      <c r="AD53" s="85"/>
      <c r="AE53" s="86"/>
    </row>
    <row r="54" spans="2:31" s="19" customFormat="1" x14ac:dyDescent="0.2">
      <c r="B54" s="20"/>
      <c r="C54" s="21"/>
      <c r="D54" s="21"/>
      <c r="E54" s="159" t="s">
        <v>94</v>
      </c>
      <c r="F54" s="491"/>
      <c r="G54" s="492"/>
      <c r="H54" s="238"/>
      <c r="I54" s="238"/>
      <c r="J54" s="296"/>
      <c r="K54" s="296"/>
      <c r="L54" s="492"/>
      <c r="M54" s="492"/>
      <c r="N54" s="492"/>
      <c r="O54" s="492"/>
      <c r="P54" s="492"/>
      <c r="Q54" s="492"/>
      <c r="R54" s="492"/>
      <c r="S54" s="492"/>
      <c r="T54" s="492"/>
      <c r="U54" s="493"/>
      <c r="V54" s="159"/>
      <c r="W54" s="159"/>
      <c r="X54" s="211" t="s">
        <v>500</v>
      </c>
      <c r="Y54" s="206"/>
      <c r="Z54" s="159"/>
      <c r="AA54" s="253"/>
      <c r="AB54" s="84"/>
      <c r="AC54" s="85"/>
      <c r="AD54" s="85"/>
      <c r="AE54" s="86"/>
    </row>
    <row r="55" spans="2:31" s="19" customFormat="1" ht="15" customHeight="1" x14ac:dyDescent="0.2">
      <c r="B55" s="20"/>
      <c r="C55" s="21"/>
      <c r="D55" s="21"/>
      <c r="E55" s="159" t="s">
        <v>10</v>
      </c>
      <c r="F55" s="491"/>
      <c r="G55" s="492"/>
      <c r="H55" s="238"/>
      <c r="I55" s="238"/>
      <c r="J55" s="296"/>
      <c r="K55" s="296"/>
      <c r="L55" s="492"/>
      <c r="M55" s="492"/>
      <c r="N55" s="492"/>
      <c r="O55" s="492"/>
      <c r="P55" s="492"/>
      <c r="Q55" s="492"/>
      <c r="R55" s="492"/>
      <c r="S55" s="492"/>
      <c r="T55" s="492"/>
      <c r="U55" s="493"/>
      <c r="V55" s="159"/>
      <c r="W55" s="149"/>
      <c r="X55" s="211" t="s">
        <v>500</v>
      </c>
      <c r="Y55" s="210"/>
      <c r="Z55" s="26" t="s">
        <v>17</v>
      </c>
      <c r="AA55" s="768"/>
      <c r="AB55" s="742"/>
      <c r="AC55" s="747"/>
      <c r="AD55" s="770"/>
      <c r="AE55" s="772" t="s">
        <v>1</v>
      </c>
    </row>
    <row r="56" spans="2:31" s="19" customFormat="1" ht="15" customHeight="1" x14ac:dyDescent="0.2">
      <c r="B56" s="20"/>
      <c r="C56" s="21"/>
      <c r="D56" s="21"/>
      <c r="E56" s="159"/>
      <c r="F56" s="489"/>
      <c r="G56" s="489"/>
      <c r="H56" s="212"/>
      <c r="I56" s="212"/>
      <c r="J56" s="36"/>
      <c r="K56" s="36"/>
      <c r="L56" s="489"/>
      <c r="M56" s="489"/>
      <c r="N56" s="489"/>
      <c r="O56" s="489"/>
      <c r="P56" s="489"/>
      <c r="Q56" s="489"/>
      <c r="R56" s="489"/>
      <c r="S56" s="489"/>
      <c r="T56" s="489"/>
      <c r="U56" s="489"/>
      <c r="V56" s="159"/>
      <c r="W56" s="21"/>
      <c r="X56" s="211" t="s">
        <v>500</v>
      </c>
      <c r="Y56" s="210"/>
      <c r="Z56" s="25" t="s">
        <v>82</v>
      </c>
      <c r="AA56" s="769"/>
      <c r="AB56" s="744"/>
      <c r="AC56" s="749"/>
      <c r="AD56" s="771"/>
      <c r="AE56" s="772"/>
    </row>
    <row r="57" spans="2:31" s="19" customFormat="1" ht="13.5" customHeight="1" x14ac:dyDescent="0.2">
      <c r="B57" s="20"/>
      <c r="C57" s="21"/>
      <c r="D57" s="149"/>
      <c r="E57" s="21" t="s">
        <v>13</v>
      </c>
      <c r="F57" s="21" t="s">
        <v>338</v>
      </c>
      <c r="G57" s="21"/>
      <c r="H57" s="211" t="s">
        <v>501</v>
      </c>
      <c r="I57" s="210"/>
      <c r="J57" s="738"/>
      <c r="K57" s="739"/>
      <c r="L57" s="25" t="s">
        <v>126</v>
      </c>
      <c r="M57" s="21" t="s">
        <v>15</v>
      </c>
      <c r="N57" s="741">
        <v>60</v>
      </c>
      <c r="O57" s="741"/>
      <c r="P57" s="25" t="s">
        <v>127</v>
      </c>
      <c r="Q57" s="483" t="s">
        <v>16</v>
      </c>
      <c r="R57" s="737">
        <f>J57*N57</f>
        <v>0</v>
      </c>
      <c r="S57" s="737"/>
      <c r="T57" s="737"/>
      <c r="U57" s="159" t="s">
        <v>1</v>
      </c>
      <c r="V57" s="21"/>
      <c r="X57" s="228"/>
      <c r="Y57" s="228"/>
      <c r="AA57" s="38"/>
      <c r="AE57" s="22"/>
    </row>
    <row r="58" spans="2:31" s="19" customFormat="1" ht="13.5" customHeight="1" x14ac:dyDescent="0.2">
      <c r="B58" s="20"/>
      <c r="C58" s="21"/>
      <c r="D58" s="21"/>
      <c r="E58" s="21"/>
      <c r="F58" s="21" t="s">
        <v>339</v>
      </c>
      <c r="G58" s="21"/>
      <c r="H58" s="211" t="s">
        <v>502</v>
      </c>
      <c r="I58" s="210"/>
      <c r="J58" s="738"/>
      <c r="K58" s="739"/>
      <c r="L58" s="25" t="s">
        <v>126</v>
      </c>
      <c r="M58" s="21" t="s">
        <v>15</v>
      </c>
      <c r="N58" s="741">
        <v>60</v>
      </c>
      <c r="O58" s="741"/>
      <c r="P58" s="25" t="s">
        <v>127</v>
      </c>
      <c r="Q58" s="483" t="s">
        <v>16</v>
      </c>
      <c r="R58" s="737">
        <f>J58*N58</f>
        <v>0</v>
      </c>
      <c r="S58" s="737"/>
      <c r="T58" s="737"/>
      <c r="U58" s="159" t="s">
        <v>1</v>
      </c>
      <c r="V58" s="21"/>
      <c r="X58" s="228"/>
      <c r="Y58" s="228"/>
      <c r="AA58" s="38"/>
      <c r="AE58" s="22"/>
    </row>
    <row r="59" spans="2:31" s="19" customFormat="1" ht="13.5" customHeight="1" x14ac:dyDescent="0.2">
      <c r="B59" s="20"/>
      <c r="C59" s="21"/>
      <c r="D59" s="21"/>
      <c r="E59" s="21"/>
      <c r="F59" s="21" t="s">
        <v>340</v>
      </c>
      <c r="G59" s="21"/>
      <c r="H59" s="211" t="s">
        <v>503</v>
      </c>
      <c r="I59" s="210"/>
      <c r="J59" s="738"/>
      <c r="K59" s="739"/>
      <c r="L59" s="25" t="s">
        <v>126</v>
      </c>
      <c r="M59" s="21" t="s">
        <v>15</v>
      </c>
      <c r="N59" s="741">
        <v>60</v>
      </c>
      <c r="O59" s="741"/>
      <c r="P59" s="25" t="s">
        <v>127</v>
      </c>
      <c r="Q59" s="483" t="s">
        <v>16</v>
      </c>
      <c r="R59" s="737">
        <f>J59*N59</f>
        <v>0</v>
      </c>
      <c r="S59" s="737"/>
      <c r="T59" s="737"/>
      <c r="U59" s="159" t="s">
        <v>1</v>
      </c>
      <c r="V59" s="21"/>
      <c r="X59" s="228"/>
      <c r="Y59" s="228"/>
      <c r="AA59" s="38"/>
      <c r="AE59" s="22"/>
    </row>
    <row r="60" spans="2:31" s="19" customFormat="1" ht="13.5" customHeight="1" x14ac:dyDescent="0.2">
      <c r="B60" s="20"/>
      <c r="C60" s="21"/>
      <c r="D60" s="21"/>
      <c r="E60" s="21"/>
      <c r="F60" s="21"/>
      <c r="G60" s="21"/>
      <c r="H60" s="21"/>
      <c r="I60" s="21"/>
      <c r="J60" s="21"/>
      <c r="K60" s="21"/>
      <c r="L60" s="25"/>
      <c r="M60" s="21"/>
      <c r="N60" s="480"/>
      <c r="O60" s="480"/>
      <c r="P60" s="25"/>
      <c r="Q60" s="483"/>
      <c r="R60" s="481"/>
      <c r="S60" s="481"/>
      <c r="T60" s="481"/>
      <c r="U60" s="159"/>
      <c r="V60" s="21"/>
      <c r="X60" s="228"/>
      <c r="Y60" s="228"/>
      <c r="AA60" s="38"/>
      <c r="AE60" s="22"/>
    </row>
    <row r="61" spans="2:31" s="19" customFormat="1" x14ac:dyDescent="0.2">
      <c r="B61" s="20"/>
      <c r="C61" s="21"/>
      <c r="D61" s="21"/>
      <c r="E61" s="159"/>
      <c r="F61" s="489"/>
      <c r="G61" s="489"/>
      <c r="H61" s="212"/>
      <c r="I61" s="212"/>
      <c r="J61" s="36"/>
      <c r="K61" s="36"/>
      <c r="L61" s="489"/>
      <c r="M61" s="489"/>
      <c r="N61" s="489"/>
      <c r="O61" s="489"/>
      <c r="P61" s="489"/>
      <c r="Q61" s="489"/>
      <c r="R61" s="489"/>
      <c r="S61" s="489"/>
      <c r="T61" s="489"/>
      <c r="U61" s="489"/>
      <c r="V61" s="159"/>
      <c r="W61" s="21"/>
      <c r="X61" s="210"/>
      <c r="Y61" s="210"/>
      <c r="AA61" s="253"/>
      <c r="AB61" s="84"/>
      <c r="AC61" s="85"/>
      <c r="AD61" s="85"/>
      <c r="AE61" s="86"/>
    </row>
    <row r="62" spans="2:31" s="19" customFormat="1" ht="13.5" customHeight="1" x14ac:dyDescent="0.2">
      <c r="B62" s="20"/>
      <c r="C62" s="21"/>
      <c r="D62" s="487"/>
      <c r="E62" s="432" t="s">
        <v>547</v>
      </c>
      <c r="F62" s="21"/>
      <c r="G62" s="153"/>
      <c r="H62" s="206" t="s">
        <v>346</v>
      </c>
      <c r="I62" s="206"/>
      <c r="J62" s="773"/>
      <c r="K62" s="774"/>
      <c r="L62" s="21" t="s">
        <v>28</v>
      </c>
      <c r="M62" s="21" t="s">
        <v>15</v>
      </c>
      <c r="N62" s="733">
        <v>400</v>
      </c>
      <c r="O62" s="733"/>
      <c r="P62" s="25" t="s">
        <v>100</v>
      </c>
      <c r="Q62" s="483" t="s">
        <v>16</v>
      </c>
      <c r="R62" s="735">
        <f>J62*N62</f>
        <v>0</v>
      </c>
      <c r="S62" s="735"/>
      <c r="T62" s="735"/>
      <c r="U62" s="159" t="s">
        <v>1</v>
      </c>
      <c r="V62" s="21"/>
      <c r="X62" s="228"/>
      <c r="Y62" s="228"/>
      <c r="AA62" s="38"/>
      <c r="AE62" s="22"/>
    </row>
    <row r="63" spans="2:31" s="19" customFormat="1" ht="12.75" customHeight="1" x14ac:dyDescent="0.2">
      <c r="B63" s="20"/>
      <c r="C63" s="21"/>
      <c r="D63" s="21"/>
      <c r="E63" s="21"/>
      <c r="F63" s="21"/>
      <c r="G63" s="490"/>
      <c r="H63" s="485"/>
      <c r="I63" s="485"/>
      <c r="J63" s="297"/>
      <c r="K63" s="297"/>
      <c r="L63" s="21"/>
      <c r="M63" s="21"/>
      <c r="N63" s="482"/>
      <c r="O63" s="482"/>
      <c r="P63" s="25"/>
      <c r="Q63" s="483"/>
      <c r="R63" s="483"/>
      <c r="S63" s="483"/>
      <c r="T63" s="483"/>
      <c r="U63" s="159"/>
      <c r="V63" s="21"/>
      <c r="X63" s="228"/>
      <c r="Y63" s="228"/>
      <c r="AA63" s="38"/>
      <c r="AE63" s="22"/>
    </row>
    <row r="64" spans="2:31" s="19" customFormat="1" x14ac:dyDescent="0.2">
      <c r="B64" s="20"/>
      <c r="C64" s="21"/>
      <c r="D64" s="21"/>
      <c r="E64" s="21"/>
      <c r="F64" s="21"/>
      <c r="G64" s="490"/>
      <c r="H64" s="485"/>
      <c r="I64" s="485"/>
      <c r="J64" s="297"/>
      <c r="K64" s="297"/>
      <c r="L64" s="21"/>
      <c r="M64" s="21"/>
      <c r="N64" s="25"/>
      <c r="O64" s="25"/>
      <c r="P64" s="21"/>
      <c r="Q64" s="483"/>
      <c r="R64" s="21"/>
      <c r="S64" s="21"/>
      <c r="T64" s="21"/>
      <c r="U64" s="21"/>
      <c r="V64" s="21"/>
      <c r="W64" s="21"/>
      <c r="X64" s="210"/>
      <c r="Y64" s="210"/>
      <c r="Z64" s="21"/>
      <c r="AA64" s="25"/>
      <c r="AB64" s="25"/>
      <c r="AC64" s="25"/>
      <c r="AD64" s="21"/>
      <c r="AE64" s="22"/>
    </row>
    <row r="65" spans="2:31" s="19" customFormat="1" x14ac:dyDescent="0.2">
      <c r="B65" s="20"/>
      <c r="C65" s="21"/>
      <c r="D65" s="487"/>
      <c r="E65" s="494" t="s">
        <v>27</v>
      </c>
      <c r="F65" s="26"/>
      <c r="G65" s="154"/>
      <c r="H65" s="213" t="s">
        <v>347</v>
      </c>
      <c r="I65" s="213"/>
      <c r="J65" s="773"/>
      <c r="K65" s="774"/>
      <c r="L65" s="21" t="s">
        <v>107</v>
      </c>
      <c r="M65" s="21" t="s">
        <v>15</v>
      </c>
      <c r="N65" s="733">
        <v>1600</v>
      </c>
      <c r="O65" s="733"/>
      <c r="P65" s="25" t="s">
        <v>102</v>
      </c>
      <c r="Q65" s="483" t="s">
        <v>16</v>
      </c>
      <c r="R65" s="735">
        <f>J65*N65</f>
        <v>0</v>
      </c>
      <c r="S65" s="735"/>
      <c r="T65" s="735"/>
      <c r="U65" s="159" t="s">
        <v>1</v>
      </c>
      <c r="V65" s="21"/>
      <c r="W65" s="21"/>
      <c r="X65" s="211" t="s">
        <v>504</v>
      </c>
      <c r="Y65" s="210">
        <f>AB65</f>
        <v>0</v>
      </c>
      <c r="Z65" s="760" t="s">
        <v>23</v>
      </c>
      <c r="AA65" s="760"/>
      <c r="AB65" s="761">
        <f>SUM(R42:T45)+SUM(AC42:AD63)+R62+R65+SUM(R52:T53)+SUM(R57:T59)</f>
        <v>0</v>
      </c>
      <c r="AC65" s="761"/>
      <c r="AD65" s="761"/>
      <c r="AE65" s="32" t="s">
        <v>1</v>
      </c>
    </row>
    <row r="66" spans="2:31" s="19" customFormat="1" ht="6" customHeight="1" x14ac:dyDescent="0.2">
      <c r="B66" s="27"/>
      <c r="C66" s="28"/>
      <c r="D66" s="28"/>
      <c r="E66" s="28"/>
      <c r="F66" s="28"/>
      <c r="G66" s="28"/>
      <c r="H66" s="214"/>
      <c r="I66" s="214"/>
      <c r="J66" s="37"/>
      <c r="K66" s="37"/>
      <c r="L66" s="28"/>
      <c r="M66" s="28"/>
      <c r="N66" s="37"/>
      <c r="O66" s="37"/>
      <c r="P66" s="28"/>
      <c r="Q66" s="484"/>
      <c r="R66" s="28"/>
      <c r="S66" s="28"/>
      <c r="T66" s="28"/>
      <c r="U66" s="28"/>
      <c r="V66" s="28"/>
      <c r="W66" s="28"/>
      <c r="X66" s="214"/>
      <c r="Y66" s="214"/>
      <c r="Z66" s="28"/>
      <c r="AA66" s="37"/>
      <c r="AB66" s="37"/>
      <c r="AC66" s="37"/>
      <c r="AD66" s="28"/>
      <c r="AE66" s="30"/>
    </row>
    <row r="67" spans="2:31" s="19" customFormat="1" ht="12.75" customHeight="1" x14ac:dyDescent="0.2">
      <c r="B67" s="16"/>
      <c r="C67" s="16"/>
      <c r="D67" s="16"/>
      <c r="E67" s="16"/>
      <c r="F67" s="16"/>
      <c r="G67" s="16"/>
      <c r="H67" s="215"/>
      <c r="I67" s="215"/>
      <c r="J67" s="39"/>
      <c r="K67" s="39"/>
      <c r="L67" s="16"/>
      <c r="M67" s="16"/>
      <c r="N67" s="39"/>
      <c r="O67" s="39"/>
      <c r="P67" s="16"/>
      <c r="Q67" s="334"/>
      <c r="R67" s="16"/>
      <c r="S67" s="16"/>
      <c r="T67" s="16"/>
      <c r="U67" s="16"/>
      <c r="V67" s="16"/>
      <c r="W67" s="16"/>
      <c r="X67" s="215"/>
      <c r="Y67" s="215"/>
      <c r="Z67" s="16"/>
      <c r="AA67" s="39"/>
      <c r="AB67" s="39"/>
      <c r="AC67" s="39"/>
      <c r="AD67" s="16"/>
      <c r="AE67" s="16"/>
    </row>
    <row r="68" spans="2:31" s="19" customFormat="1" ht="12.75" customHeight="1" x14ac:dyDescent="0.2">
      <c r="B68" s="21"/>
      <c r="C68" s="21"/>
      <c r="D68" s="21"/>
      <c r="E68" s="21"/>
      <c r="F68" s="21"/>
      <c r="G68" s="21"/>
      <c r="H68" s="210"/>
      <c r="I68" s="210"/>
      <c r="J68" s="25"/>
      <c r="K68" s="25"/>
      <c r="L68" s="21"/>
      <c r="M68" s="21"/>
      <c r="N68" s="25"/>
      <c r="O68" s="25"/>
      <c r="P68" s="21"/>
      <c r="Q68" s="483"/>
      <c r="R68" s="21"/>
      <c r="S68" s="21"/>
      <c r="T68" s="21"/>
      <c r="U68" s="21"/>
      <c r="V68" s="21"/>
      <c r="W68" s="21"/>
      <c r="X68" s="210"/>
      <c r="Y68" s="210"/>
      <c r="Z68" s="21"/>
      <c r="AA68" s="25"/>
      <c r="AB68" s="25"/>
      <c r="AC68" s="25"/>
      <c r="AD68" s="21"/>
      <c r="AE68" s="21"/>
    </row>
    <row r="69" spans="2:31" ht="12" customHeight="1" x14ac:dyDescent="0.2">
      <c r="B69" s="12"/>
      <c r="C69" s="10"/>
      <c r="D69" s="10"/>
      <c r="E69" s="10"/>
      <c r="F69" s="10"/>
      <c r="G69" s="10"/>
      <c r="H69" s="208"/>
      <c r="I69" s="208"/>
      <c r="J69" s="35"/>
      <c r="K69" s="35"/>
      <c r="L69" s="10"/>
      <c r="M69" s="10"/>
      <c r="N69" s="35"/>
      <c r="O69" s="35"/>
      <c r="P69" s="10"/>
      <c r="Q69" s="479"/>
      <c r="R69" s="10"/>
      <c r="S69" s="10"/>
      <c r="T69" s="10"/>
      <c r="U69" s="10"/>
      <c r="V69" s="10"/>
      <c r="W69" s="10"/>
      <c r="X69" s="208" t="s">
        <v>34</v>
      </c>
      <c r="Y69" s="208" t="s">
        <v>36</v>
      </c>
      <c r="Z69" s="317" t="s">
        <v>494</v>
      </c>
      <c r="AA69" s="35"/>
      <c r="AB69" s="35"/>
      <c r="AC69" s="35"/>
      <c r="AD69" s="10"/>
      <c r="AE69" s="11"/>
    </row>
    <row r="70" spans="2:31" s="19" customFormat="1" ht="14.4" x14ac:dyDescent="0.2">
      <c r="B70" s="750"/>
      <c r="C70" s="735"/>
      <c r="D70" s="151"/>
      <c r="E70" s="31" t="s">
        <v>104</v>
      </c>
      <c r="F70" s="31"/>
      <c r="G70" s="31"/>
      <c r="H70" s="209"/>
      <c r="I70" s="209"/>
      <c r="J70" s="25"/>
      <c r="K70" s="25"/>
      <c r="L70" s="21"/>
      <c r="M70" s="21"/>
      <c r="N70" s="25"/>
      <c r="O70" s="25"/>
      <c r="P70" s="23" t="s">
        <v>25</v>
      </c>
      <c r="Q70" s="776"/>
      <c r="R70" s="776"/>
      <c r="S70" s="21"/>
      <c r="T70" s="21"/>
      <c r="U70" s="21"/>
      <c r="V70" s="21"/>
      <c r="W70" s="25" t="s">
        <v>492</v>
      </c>
      <c r="X70" s="210"/>
      <c r="Y70" s="210"/>
      <c r="Z70" s="315"/>
      <c r="AA70" s="482" t="s">
        <v>493</v>
      </c>
      <c r="AB70" s="740"/>
      <c r="AC70" s="740"/>
      <c r="AD70" s="740"/>
      <c r="AE70" s="22"/>
    </row>
    <row r="71" spans="2:31" s="19" customFormat="1" ht="9.75" customHeight="1" x14ac:dyDescent="0.2">
      <c r="B71" s="486"/>
      <c r="C71" s="483"/>
      <c r="D71" s="31"/>
      <c r="E71" s="31"/>
      <c r="F71" s="31"/>
      <c r="G71" s="31"/>
      <c r="H71" s="209"/>
      <c r="I71" s="209"/>
      <c r="J71" s="25"/>
      <c r="K71" s="25"/>
      <c r="L71" s="21"/>
      <c r="M71" s="21"/>
      <c r="N71" s="25"/>
      <c r="O71" s="25"/>
      <c r="P71" s="21"/>
      <c r="Q71" s="483"/>
      <c r="R71" s="483"/>
      <c r="S71" s="21"/>
      <c r="T71" s="21"/>
      <c r="U71" s="21"/>
      <c r="V71" s="21"/>
      <c r="W71" s="21"/>
      <c r="X71" s="210"/>
      <c r="Y71" s="210"/>
      <c r="Z71" s="21"/>
      <c r="AA71" s="25"/>
      <c r="AB71" s="25"/>
      <c r="AC71" s="25"/>
      <c r="AD71" s="21"/>
      <c r="AE71" s="22"/>
    </row>
    <row r="72" spans="2:31" s="19" customFormat="1" x14ac:dyDescent="0.2">
      <c r="B72" s="20"/>
      <c r="C72" s="21"/>
      <c r="D72" s="71" t="s">
        <v>85</v>
      </c>
      <c r="G72" s="21"/>
      <c r="H72" s="210"/>
      <c r="I72" s="210"/>
      <c r="J72" s="25"/>
      <c r="K72" s="25"/>
      <c r="L72" s="21"/>
      <c r="M72" s="21"/>
      <c r="N72" s="25"/>
      <c r="O72" s="25"/>
      <c r="P72" s="21"/>
      <c r="Q72" s="483"/>
      <c r="R72" s="21"/>
      <c r="S72" s="21"/>
      <c r="T72" s="21"/>
      <c r="U72" s="21"/>
      <c r="V72" s="21"/>
      <c r="W72" s="71" t="s">
        <v>84</v>
      </c>
      <c r="X72" s="229"/>
      <c r="Y72" s="229"/>
      <c r="Z72" s="21"/>
      <c r="AA72" s="25"/>
      <c r="AB72" s="25"/>
      <c r="AC72" s="25"/>
      <c r="AD72" s="21"/>
      <c r="AE72" s="22"/>
    </row>
    <row r="73" spans="2:31" s="19" customFormat="1" x14ac:dyDescent="0.2">
      <c r="B73" s="20"/>
      <c r="C73" s="21"/>
      <c r="D73" s="149"/>
      <c r="E73" s="159" t="s">
        <v>12</v>
      </c>
      <c r="F73" s="733" t="s">
        <v>40</v>
      </c>
      <c r="G73" s="733"/>
      <c r="H73" s="211" t="s">
        <v>348</v>
      </c>
      <c r="I73" s="211">
        <f>J73*N73</f>
        <v>0</v>
      </c>
      <c r="J73" s="738"/>
      <c r="K73" s="739"/>
      <c r="L73" s="21" t="s">
        <v>43</v>
      </c>
      <c r="M73" s="21" t="s">
        <v>15</v>
      </c>
      <c r="N73" s="766"/>
      <c r="O73" s="767"/>
      <c r="P73" s="159" t="s">
        <v>5</v>
      </c>
      <c r="Q73" s="483" t="s">
        <v>16</v>
      </c>
      <c r="R73" s="737">
        <f>J73*N73*2800</f>
        <v>0</v>
      </c>
      <c r="S73" s="737"/>
      <c r="T73" s="737"/>
      <c r="U73" s="159" t="s">
        <v>1</v>
      </c>
      <c r="V73" s="159"/>
      <c r="W73" s="149"/>
      <c r="X73" s="230" t="s">
        <v>360</v>
      </c>
      <c r="Y73" s="230"/>
      <c r="Z73" s="70" t="s">
        <v>17</v>
      </c>
      <c r="AA73" s="156"/>
      <c r="AB73" s="25" t="s">
        <v>18</v>
      </c>
      <c r="AC73" s="741">
        <f>AA73*37</f>
        <v>0</v>
      </c>
      <c r="AD73" s="741"/>
      <c r="AE73" s="22" t="s">
        <v>1</v>
      </c>
    </row>
    <row r="74" spans="2:31" s="19" customFormat="1" x14ac:dyDescent="0.2">
      <c r="B74" s="20"/>
      <c r="C74" s="21"/>
      <c r="D74" s="21"/>
      <c r="E74" s="159"/>
      <c r="F74" s="735" t="s">
        <v>41</v>
      </c>
      <c r="G74" s="735"/>
      <c r="H74" s="211" t="s">
        <v>348</v>
      </c>
      <c r="I74" s="211">
        <f>J74*N74</f>
        <v>0</v>
      </c>
      <c r="J74" s="738"/>
      <c r="K74" s="739"/>
      <c r="L74" s="21" t="s">
        <v>43</v>
      </c>
      <c r="M74" s="21" t="s">
        <v>15</v>
      </c>
      <c r="N74" s="766"/>
      <c r="O74" s="767"/>
      <c r="P74" s="159" t="s">
        <v>5</v>
      </c>
      <c r="Q74" s="483" t="s">
        <v>16</v>
      </c>
      <c r="R74" s="737">
        <f>J74*N74*2800</f>
        <v>0</v>
      </c>
      <c r="S74" s="737"/>
      <c r="T74" s="737"/>
      <c r="U74" s="159" t="s">
        <v>1</v>
      </c>
      <c r="V74" s="159"/>
      <c r="W74" s="21"/>
      <c r="X74" s="230" t="s">
        <v>360</v>
      </c>
      <c r="Y74" s="210"/>
      <c r="Z74" s="25" t="s">
        <v>83</v>
      </c>
      <c r="AA74" s="156"/>
      <c r="AB74" s="25" t="s">
        <v>18</v>
      </c>
      <c r="AC74" s="741">
        <f>AA74*37</f>
        <v>0</v>
      </c>
      <c r="AD74" s="741"/>
      <c r="AE74" s="22" t="s">
        <v>1</v>
      </c>
    </row>
    <row r="75" spans="2:31" s="19" customFormat="1" x14ac:dyDescent="0.2">
      <c r="B75" s="20"/>
      <c r="C75" s="21"/>
      <c r="D75" s="21"/>
      <c r="E75" s="159"/>
      <c r="F75" s="159"/>
      <c r="G75" s="159"/>
      <c r="H75" s="211" t="s">
        <v>348</v>
      </c>
      <c r="I75" s="211">
        <f>J75*N75</f>
        <v>0</v>
      </c>
      <c r="J75" s="738"/>
      <c r="K75" s="739"/>
      <c r="L75" s="21" t="s">
        <v>14</v>
      </c>
      <c r="M75" s="21" t="s">
        <v>15</v>
      </c>
      <c r="N75" s="766"/>
      <c r="O75" s="767"/>
      <c r="P75" s="159" t="s">
        <v>5</v>
      </c>
      <c r="Q75" s="483" t="s">
        <v>16</v>
      </c>
      <c r="R75" s="737">
        <f>J75*N75*2800</f>
        <v>0</v>
      </c>
      <c r="S75" s="737"/>
      <c r="T75" s="737"/>
      <c r="U75" s="159" t="s">
        <v>1</v>
      </c>
      <c r="V75" s="159"/>
      <c r="W75" s="21"/>
      <c r="X75" s="230" t="s">
        <v>360</v>
      </c>
      <c r="Y75" s="210"/>
      <c r="Z75" s="159"/>
      <c r="AA75" s="156"/>
      <c r="AB75" s="25" t="s">
        <v>18</v>
      </c>
      <c r="AC75" s="741">
        <f>AA75*37</f>
        <v>0</v>
      </c>
      <c r="AD75" s="741"/>
      <c r="AE75" s="22" t="s">
        <v>1</v>
      </c>
    </row>
    <row r="76" spans="2:31" s="19" customFormat="1" x14ac:dyDescent="0.2">
      <c r="B76" s="20"/>
      <c r="C76" s="21"/>
      <c r="D76" s="21"/>
      <c r="E76" s="159"/>
      <c r="F76" s="159"/>
      <c r="G76" s="159"/>
      <c r="H76" s="211" t="s">
        <v>348</v>
      </c>
      <c r="I76" s="211">
        <f>J76*N76</f>
        <v>0</v>
      </c>
      <c r="J76" s="36"/>
      <c r="K76" s="36"/>
      <c r="L76" s="489"/>
      <c r="M76" s="489"/>
      <c r="N76" s="239"/>
      <c r="O76" s="239"/>
      <c r="P76" s="489"/>
      <c r="Q76" s="489"/>
      <c r="R76" s="483"/>
      <c r="S76" s="483"/>
      <c r="T76" s="483"/>
      <c r="U76" s="159"/>
      <c r="V76" s="21"/>
      <c r="W76" s="21"/>
      <c r="X76" s="230" t="s">
        <v>360</v>
      </c>
      <c r="Y76" s="210"/>
      <c r="Z76" s="489"/>
      <c r="AA76" s="251"/>
      <c r="AB76" s="25" t="s">
        <v>18</v>
      </c>
      <c r="AC76" s="741">
        <f>AA76*37</f>
        <v>0</v>
      </c>
      <c r="AD76" s="741"/>
      <c r="AE76" s="22" t="s">
        <v>1</v>
      </c>
    </row>
    <row r="77" spans="2:31" s="19" customFormat="1" x14ac:dyDescent="0.2">
      <c r="B77" s="20"/>
      <c r="C77" s="21"/>
      <c r="D77" s="21"/>
      <c r="E77" s="159" t="s">
        <v>94</v>
      </c>
      <c r="F77" s="491"/>
      <c r="G77" s="492"/>
      <c r="H77" s="238"/>
      <c r="I77" s="238"/>
      <c r="J77" s="296"/>
      <c r="K77" s="296"/>
      <c r="L77" s="492"/>
      <c r="M77" s="492"/>
      <c r="N77" s="240"/>
      <c r="O77" s="240"/>
      <c r="P77" s="492"/>
      <c r="Q77" s="492"/>
      <c r="R77" s="492"/>
      <c r="S77" s="492"/>
      <c r="T77" s="492"/>
      <c r="U77" s="493"/>
      <c r="V77" s="159"/>
      <c r="W77" s="159"/>
      <c r="X77" s="230" t="s">
        <v>360</v>
      </c>
      <c r="Y77" s="206"/>
      <c r="Z77" s="159"/>
      <c r="AA77" s="25"/>
      <c r="AB77" s="159"/>
      <c r="AC77" s="159"/>
      <c r="AD77" s="159"/>
      <c r="AE77" s="24"/>
    </row>
    <row r="78" spans="2:31" s="19" customFormat="1" ht="13.5" customHeight="1" x14ac:dyDescent="0.2">
      <c r="B78" s="20"/>
      <c r="C78" s="21"/>
      <c r="D78" s="21"/>
      <c r="E78" s="159" t="s">
        <v>10</v>
      </c>
      <c r="F78" s="491"/>
      <c r="G78" s="492"/>
      <c r="H78" s="238"/>
      <c r="I78" s="238"/>
      <c r="J78" s="296"/>
      <c r="K78" s="296"/>
      <c r="L78" s="492"/>
      <c r="M78" s="492"/>
      <c r="N78" s="240"/>
      <c r="O78" s="240"/>
      <c r="P78" s="492"/>
      <c r="Q78" s="492"/>
      <c r="R78" s="492"/>
      <c r="S78" s="492"/>
      <c r="T78" s="492"/>
      <c r="U78" s="493"/>
      <c r="V78" s="159"/>
      <c r="W78" s="149"/>
      <c r="X78" s="230" t="s">
        <v>360</v>
      </c>
      <c r="Y78" s="210"/>
      <c r="Z78" s="26" t="s">
        <v>17</v>
      </c>
      <c r="AA78" s="768"/>
      <c r="AB78" s="742"/>
      <c r="AC78" s="747"/>
      <c r="AD78" s="770"/>
      <c r="AE78" s="772" t="s">
        <v>1</v>
      </c>
    </row>
    <row r="79" spans="2:31" s="19" customFormat="1" ht="13.5" customHeight="1" x14ac:dyDescent="0.2">
      <c r="B79" s="20"/>
      <c r="C79" s="21"/>
      <c r="D79" s="21"/>
      <c r="E79" s="159"/>
      <c r="F79" s="489"/>
      <c r="G79" s="489"/>
      <c r="H79" s="212"/>
      <c r="I79" s="212"/>
      <c r="J79" s="36"/>
      <c r="K79" s="36"/>
      <c r="L79" s="489"/>
      <c r="M79" s="489"/>
      <c r="N79" s="241"/>
      <c r="O79" s="241"/>
      <c r="P79" s="489"/>
      <c r="Q79" s="489"/>
      <c r="R79" s="489"/>
      <c r="S79" s="489"/>
      <c r="T79" s="489"/>
      <c r="U79" s="489"/>
      <c r="V79" s="159"/>
      <c r="W79" s="21"/>
      <c r="X79" s="230" t="s">
        <v>360</v>
      </c>
      <c r="Y79" s="210"/>
      <c r="Z79" s="25" t="s">
        <v>82</v>
      </c>
      <c r="AA79" s="769"/>
      <c r="AB79" s="744"/>
      <c r="AC79" s="749"/>
      <c r="AD79" s="771"/>
      <c r="AE79" s="772"/>
    </row>
    <row r="80" spans="2:31" s="19" customFormat="1" ht="12.75" customHeight="1" x14ac:dyDescent="0.2">
      <c r="B80" s="20"/>
      <c r="C80" s="21"/>
      <c r="D80" s="21"/>
      <c r="E80" s="159"/>
      <c r="F80" s="489"/>
      <c r="G80" s="489"/>
      <c r="H80" s="212"/>
      <c r="I80" s="212"/>
      <c r="J80" s="36"/>
      <c r="K80" s="36"/>
      <c r="L80" s="489"/>
      <c r="M80" s="489"/>
      <c r="N80" s="241"/>
      <c r="O80" s="241"/>
      <c r="P80" s="489"/>
      <c r="Q80" s="489"/>
      <c r="R80" s="489"/>
      <c r="S80" s="489"/>
      <c r="T80" s="489"/>
      <c r="U80" s="489"/>
      <c r="V80" s="159"/>
      <c r="W80" s="21"/>
      <c r="X80" s="230" t="s">
        <v>360</v>
      </c>
      <c r="Y80" s="210"/>
      <c r="Z80" s="26"/>
      <c r="AA80" s="252"/>
      <c r="AB80" s="148"/>
      <c r="AC80" s="143"/>
      <c r="AD80" s="143"/>
      <c r="AE80" s="488"/>
    </row>
    <row r="81" spans="2:31" s="19" customFormat="1" ht="6.75" customHeight="1" x14ac:dyDescent="0.2">
      <c r="B81" s="20"/>
      <c r="C81" s="21"/>
      <c r="D81" s="21"/>
      <c r="E81" s="159"/>
      <c r="F81" s="489"/>
      <c r="G81" s="489"/>
      <c r="H81" s="212"/>
      <c r="I81" s="212"/>
      <c r="J81" s="36"/>
      <c r="K81" s="36"/>
      <c r="L81" s="489"/>
      <c r="M81" s="489"/>
      <c r="N81" s="241"/>
      <c r="O81" s="241"/>
      <c r="P81" s="489"/>
      <c r="Q81" s="489"/>
      <c r="R81" s="489"/>
      <c r="S81" s="489"/>
      <c r="T81" s="489"/>
      <c r="U81" s="489"/>
      <c r="V81" s="159"/>
      <c r="W81" s="21"/>
      <c r="X81" s="230" t="s">
        <v>360</v>
      </c>
      <c r="Y81" s="210"/>
      <c r="Z81" s="26"/>
      <c r="AA81" s="253"/>
      <c r="AB81" s="84"/>
      <c r="AC81" s="85"/>
      <c r="AD81" s="85"/>
      <c r="AE81" s="86"/>
    </row>
    <row r="82" spans="2:31" s="19" customFormat="1" x14ac:dyDescent="0.2">
      <c r="B82" s="20"/>
      <c r="C82" s="21"/>
      <c r="D82" s="71" t="s">
        <v>93</v>
      </c>
      <c r="G82" s="21"/>
      <c r="H82" s="210"/>
      <c r="I82" s="210"/>
      <c r="J82" s="25"/>
      <c r="K82" s="25"/>
      <c r="L82" s="21"/>
      <c r="M82" s="21"/>
      <c r="N82" s="242"/>
      <c r="O82" s="242"/>
      <c r="P82" s="21"/>
      <c r="Q82" s="483"/>
      <c r="R82" s="21"/>
      <c r="S82" s="21"/>
      <c r="T82" s="21"/>
      <c r="U82" s="21"/>
      <c r="V82" s="21"/>
      <c r="W82" s="71" t="s">
        <v>84</v>
      </c>
      <c r="X82" s="229"/>
      <c r="Y82" s="229"/>
      <c r="Z82" s="21"/>
      <c r="AA82" s="253"/>
      <c r="AB82" s="84"/>
      <c r="AC82" s="85"/>
      <c r="AD82" s="85"/>
      <c r="AE82" s="86"/>
    </row>
    <row r="83" spans="2:31" s="19" customFormat="1" x14ac:dyDescent="0.2">
      <c r="B83" s="20"/>
      <c r="C83" s="21"/>
      <c r="D83" s="149"/>
      <c r="E83" s="25" t="s">
        <v>92</v>
      </c>
      <c r="F83" s="733"/>
      <c r="G83" s="733"/>
      <c r="H83" s="211" t="s">
        <v>349</v>
      </c>
      <c r="I83" s="211">
        <f>J83*N83</f>
        <v>0</v>
      </c>
      <c r="J83" s="738"/>
      <c r="K83" s="739"/>
      <c r="L83" s="21" t="s">
        <v>43</v>
      </c>
      <c r="M83" s="21" t="s">
        <v>15</v>
      </c>
      <c r="N83" s="766"/>
      <c r="O83" s="767"/>
      <c r="P83" s="159" t="s">
        <v>5</v>
      </c>
      <c r="Q83" s="483" t="s">
        <v>16</v>
      </c>
      <c r="R83" s="737">
        <f>J83*N83*1000</f>
        <v>0</v>
      </c>
      <c r="S83" s="737"/>
      <c r="T83" s="737"/>
      <c r="U83" s="159" t="s">
        <v>1</v>
      </c>
      <c r="V83" s="159"/>
      <c r="W83" s="149"/>
      <c r="X83" s="230" t="s">
        <v>361</v>
      </c>
      <c r="Y83" s="230"/>
      <c r="Z83" s="70" t="s">
        <v>17</v>
      </c>
      <c r="AA83" s="156"/>
      <c r="AB83" s="25" t="s">
        <v>18</v>
      </c>
      <c r="AC83" s="741">
        <f>AA83*37</f>
        <v>0</v>
      </c>
      <c r="AD83" s="741"/>
      <c r="AE83" s="22" t="s">
        <v>1</v>
      </c>
    </row>
    <row r="84" spans="2:31" s="19" customFormat="1" x14ac:dyDescent="0.2">
      <c r="B84" s="20"/>
      <c r="C84" s="21"/>
      <c r="D84" s="21"/>
      <c r="E84" s="159"/>
      <c r="F84" s="735"/>
      <c r="G84" s="735"/>
      <c r="H84" s="211" t="s">
        <v>349</v>
      </c>
      <c r="I84" s="211">
        <f>J84*N84</f>
        <v>0</v>
      </c>
      <c r="J84" s="733"/>
      <c r="K84" s="733"/>
      <c r="L84" s="21"/>
      <c r="M84" s="21"/>
      <c r="N84" s="799"/>
      <c r="O84" s="799"/>
      <c r="P84" s="159"/>
      <c r="Q84" s="483"/>
      <c r="R84" s="735"/>
      <c r="S84" s="735"/>
      <c r="T84" s="735"/>
      <c r="U84" s="159"/>
      <c r="V84" s="159"/>
      <c r="W84" s="21"/>
      <c r="X84" s="230" t="s">
        <v>361</v>
      </c>
      <c r="Y84" s="210"/>
      <c r="Z84" s="25" t="s">
        <v>83</v>
      </c>
      <c r="AA84" s="253"/>
      <c r="AB84" s="84"/>
      <c r="AC84" s="85"/>
      <c r="AD84" s="85"/>
      <c r="AE84" s="86"/>
    </row>
    <row r="85" spans="2:31" s="19" customFormat="1" x14ac:dyDescent="0.2">
      <c r="B85" s="20"/>
      <c r="C85" s="21"/>
      <c r="D85" s="21"/>
      <c r="E85" s="159" t="s">
        <v>94</v>
      </c>
      <c r="F85" s="491"/>
      <c r="G85" s="492"/>
      <c r="H85" s="238"/>
      <c r="I85" s="238"/>
      <c r="J85" s="296"/>
      <c r="K85" s="296"/>
      <c r="L85" s="492"/>
      <c r="M85" s="492"/>
      <c r="N85" s="492"/>
      <c r="O85" s="492"/>
      <c r="P85" s="492"/>
      <c r="Q85" s="492"/>
      <c r="R85" s="492"/>
      <c r="S85" s="492"/>
      <c r="T85" s="492"/>
      <c r="U85" s="493"/>
      <c r="V85" s="159"/>
      <c r="W85" s="159"/>
      <c r="X85" s="230" t="s">
        <v>361</v>
      </c>
      <c r="Y85" s="206"/>
      <c r="Z85" s="159"/>
      <c r="AA85" s="253"/>
      <c r="AB85" s="84"/>
      <c r="AC85" s="85"/>
      <c r="AD85" s="85"/>
      <c r="AE85" s="86"/>
    </row>
    <row r="86" spans="2:31" s="19" customFormat="1" ht="15" customHeight="1" x14ac:dyDescent="0.2">
      <c r="B86" s="20"/>
      <c r="C86" s="21"/>
      <c r="D86" s="21"/>
      <c r="E86" s="159" t="s">
        <v>10</v>
      </c>
      <c r="F86" s="491"/>
      <c r="G86" s="492"/>
      <c r="H86" s="238"/>
      <c r="I86" s="238"/>
      <c r="J86" s="296"/>
      <c r="K86" s="296"/>
      <c r="L86" s="492"/>
      <c r="M86" s="492"/>
      <c r="N86" s="492"/>
      <c r="O86" s="492"/>
      <c r="P86" s="492"/>
      <c r="Q86" s="492"/>
      <c r="R86" s="492"/>
      <c r="S86" s="492"/>
      <c r="T86" s="492"/>
      <c r="U86" s="493"/>
      <c r="V86" s="159"/>
      <c r="W86" s="149"/>
      <c r="X86" s="230" t="s">
        <v>361</v>
      </c>
      <c r="Y86" s="210"/>
      <c r="Z86" s="26" t="s">
        <v>17</v>
      </c>
      <c r="AA86" s="768"/>
      <c r="AB86" s="742"/>
      <c r="AC86" s="747"/>
      <c r="AD86" s="770"/>
      <c r="AE86" s="772" t="s">
        <v>1</v>
      </c>
    </row>
    <row r="87" spans="2:31" s="19" customFormat="1" ht="15" customHeight="1" x14ac:dyDescent="0.2">
      <c r="B87" s="20"/>
      <c r="C87" s="21"/>
      <c r="D87" s="21"/>
      <c r="E87" s="159"/>
      <c r="F87" s="489"/>
      <c r="G87" s="489"/>
      <c r="H87" s="212"/>
      <c r="I87" s="212"/>
      <c r="J87" s="36"/>
      <c r="K87" s="36"/>
      <c r="L87" s="489"/>
      <c r="M87" s="489"/>
      <c r="N87" s="489"/>
      <c r="O87" s="489"/>
      <c r="P87" s="489"/>
      <c r="Q87" s="489"/>
      <c r="R87" s="489"/>
      <c r="S87" s="489"/>
      <c r="T87" s="489"/>
      <c r="U87" s="489"/>
      <c r="V87" s="159"/>
      <c r="W87" s="21"/>
      <c r="X87" s="230" t="s">
        <v>361</v>
      </c>
      <c r="Y87" s="210"/>
      <c r="Z87" s="25" t="s">
        <v>82</v>
      </c>
      <c r="AA87" s="769"/>
      <c r="AB87" s="744"/>
      <c r="AC87" s="749"/>
      <c r="AD87" s="771"/>
      <c r="AE87" s="772"/>
    </row>
    <row r="88" spans="2:31" s="19" customFormat="1" x14ac:dyDescent="0.2">
      <c r="B88" s="20"/>
      <c r="C88" s="21"/>
      <c r="D88" s="21"/>
      <c r="E88" s="159"/>
      <c r="F88" s="489"/>
      <c r="G88" s="489"/>
      <c r="H88" s="212"/>
      <c r="I88" s="212"/>
      <c r="J88" s="36"/>
      <c r="K88" s="36"/>
      <c r="L88" s="489"/>
      <c r="M88" s="489"/>
      <c r="N88" s="489"/>
      <c r="O88" s="489"/>
      <c r="P88" s="489"/>
      <c r="Q88" s="489"/>
      <c r="R88" s="489"/>
      <c r="S88" s="489"/>
      <c r="T88" s="489"/>
      <c r="U88" s="489"/>
      <c r="V88" s="159"/>
      <c r="W88" s="21"/>
      <c r="X88" s="210"/>
      <c r="Y88" s="210"/>
      <c r="AA88" s="253"/>
      <c r="AB88" s="84"/>
      <c r="AC88" s="85"/>
      <c r="AD88" s="85"/>
      <c r="AE88" s="86"/>
    </row>
    <row r="89" spans="2:31" s="19" customFormat="1" ht="13.5" customHeight="1" x14ac:dyDescent="0.2">
      <c r="B89" s="20"/>
      <c r="C89" s="21"/>
      <c r="D89" s="149"/>
      <c r="E89" s="21" t="s">
        <v>13</v>
      </c>
      <c r="F89" s="21" t="s">
        <v>338</v>
      </c>
      <c r="G89" s="21"/>
      <c r="H89" s="210" t="s">
        <v>350</v>
      </c>
      <c r="I89" s="210"/>
      <c r="J89" s="738"/>
      <c r="K89" s="739"/>
      <c r="L89" s="25" t="s">
        <v>126</v>
      </c>
      <c r="M89" s="21" t="s">
        <v>15</v>
      </c>
      <c r="N89" s="741">
        <v>60</v>
      </c>
      <c r="O89" s="741"/>
      <c r="P89" s="25" t="s">
        <v>127</v>
      </c>
      <c r="Q89" s="483" t="s">
        <v>16</v>
      </c>
      <c r="R89" s="737">
        <f>J89*N89</f>
        <v>0</v>
      </c>
      <c r="S89" s="737"/>
      <c r="T89" s="737"/>
      <c r="U89" s="159" t="s">
        <v>1</v>
      </c>
      <c r="V89" s="21"/>
      <c r="X89" s="228"/>
      <c r="Y89" s="228"/>
      <c r="AA89" s="38"/>
      <c r="AE89" s="22"/>
    </row>
    <row r="90" spans="2:31" s="19" customFormat="1" ht="12.75" customHeight="1" x14ac:dyDescent="0.2">
      <c r="B90" s="20"/>
      <c r="C90" s="21"/>
      <c r="D90" s="21"/>
      <c r="E90" s="21"/>
      <c r="F90" s="21" t="s">
        <v>339</v>
      </c>
      <c r="G90" s="21"/>
      <c r="H90" s="210" t="s">
        <v>351</v>
      </c>
      <c r="I90" s="210"/>
      <c r="J90" s="738"/>
      <c r="K90" s="739"/>
      <c r="L90" s="25" t="s">
        <v>126</v>
      </c>
      <c r="M90" s="21" t="s">
        <v>15</v>
      </c>
      <c r="N90" s="741">
        <v>60</v>
      </c>
      <c r="O90" s="741"/>
      <c r="P90" s="25" t="s">
        <v>127</v>
      </c>
      <c r="Q90" s="483" t="s">
        <v>16</v>
      </c>
      <c r="R90" s="737">
        <f>J90*N90</f>
        <v>0</v>
      </c>
      <c r="S90" s="737"/>
      <c r="T90" s="737"/>
      <c r="U90" s="159" t="s">
        <v>1</v>
      </c>
      <c r="V90" s="21"/>
      <c r="X90" s="228"/>
      <c r="Y90" s="228"/>
      <c r="AA90" s="38"/>
      <c r="AE90" s="22"/>
    </row>
    <row r="91" spans="2:31" s="19" customFormat="1" x14ac:dyDescent="0.2">
      <c r="B91" s="20"/>
      <c r="C91" s="21"/>
      <c r="D91" s="21"/>
      <c r="E91" s="21"/>
      <c r="F91" s="21" t="s">
        <v>340</v>
      </c>
      <c r="G91" s="21"/>
      <c r="H91" s="210" t="s">
        <v>352</v>
      </c>
      <c r="I91" s="210"/>
      <c r="J91" s="738"/>
      <c r="K91" s="739"/>
      <c r="L91" s="25" t="s">
        <v>126</v>
      </c>
      <c r="M91" s="21" t="s">
        <v>15</v>
      </c>
      <c r="N91" s="741">
        <v>60</v>
      </c>
      <c r="O91" s="741"/>
      <c r="P91" s="25" t="s">
        <v>127</v>
      </c>
      <c r="Q91" s="483" t="s">
        <v>16</v>
      </c>
      <c r="R91" s="737">
        <f>J91*N91</f>
        <v>0</v>
      </c>
      <c r="S91" s="737"/>
      <c r="T91" s="737"/>
      <c r="U91" s="159" t="s">
        <v>1</v>
      </c>
      <c r="V91" s="21"/>
      <c r="W91" s="21"/>
      <c r="X91" s="210"/>
      <c r="Y91" s="210"/>
      <c r="Z91" s="21"/>
      <c r="AA91" s="25"/>
      <c r="AB91" s="25"/>
      <c r="AC91" s="25"/>
      <c r="AD91" s="21"/>
      <c r="AE91" s="22"/>
    </row>
    <row r="92" spans="2:31" s="19" customFormat="1" ht="18.75" customHeight="1" x14ac:dyDescent="0.2">
      <c r="B92" s="20"/>
      <c r="C92" s="21"/>
      <c r="D92" s="21"/>
      <c r="E92" s="26"/>
      <c r="F92" s="26"/>
      <c r="G92" s="26"/>
      <c r="H92" s="213"/>
      <c r="I92" s="213"/>
      <c r="J92" s="733"/>
      <c r="K92" s="733"/>
      <c r="L92" s="21"/>
      <c r="M92" s="21"/>
      <c r="N92" s="733"/>
      <c r="O92" s="733"/>
      <c r="P92" s="25"/>
      <c r="Q92" s="483"/>
      <c r="R92" s="735"/>
      <c r="S92" s="735"/>
      <c r="T92" s="735"/>
      <c r="U92" s="159"/>
      <c r="V92" s="21"/>
      <c r="W92" s="21"/>
      <c r="X92" s="210" t="s">
        <v>364</v>
      </c>
      <c r="Y92" s="210">
        <f>AB92</f>
        <v>0</v>
      </c>
      <c r="Z92" s="760" t="s">
        <v>23</v>
      </c>
      <c r="AA92" s="760"/>
      <c r="AB92" s="761">
        <f>SUM(R73:T76)+SUM(R83:T84)+SUM(AC73:AD90)+SUM(R89:T91)</f>
        <v>0</v>
      </c>
      <c r="AC92" s="761"/>
      <c r="AD92" s="761"/>
      <c r="AE92" s="32" t="s">
        <v>1</v>
      </c>
    </row>
    <row r="93" spans="2:31" s="19" customFormat="1" ht="6" customHeight="1" x14ac:dyDescent="0.2">
      <c r="B93" s="27"/>
      <c r="C93" s="28"/>
      <c r="D93" s="28"/>
      <c r="E93" s="28"/>
      <c r="F93" s="28"/>
      <c r="G93" s="28"/>
      <c r="H93" s="214"/>
      <c r="I93" s="214"/>
      <c r="J93" s="37"/>
      <c r="K93" s="37"/>
      <c r="L93" s="28"/>
      <c r="M93" s="28"/>
      <c r="N93" s="37"/>
      <c r="O93" s="37"/>
      <c r="P93" s="28"/>
      <c r="Q93" s="484"/>
      <c r="R93" s="28"/>
      <c r="S93" s="28"/>
      <c r="T93" s="28"/>
      <c r="U93" s="28"/>
      <c r="V93" s="28"/>
      <c r="W93" s="28"/>
      <c r="X93" s="214"/>
      <c r="Y93" s="214"/>
      <c r="Z93" s="28"/>
      <c r="AA93" s="37"/>
      <c r="AB93" s="37"/>
      <c r="AC93" s="37"/>
      <c r="AD93" s="28"/>
      <c r="AE93" s="30"/>
    </row>
    <row r="94" spans="2:31" s="19" customFormat="1" ht="12.75" customHeight="1" x14ac:dyDescent="0.2">
      <c r="B94" s="16"/>
      <c r="C94" s="16"/>
      <c r="D94" s="16"/>
      <c r="E94" s="16"/>
      <c r="F94" s="16"/>
      <c r="G94" s="16"/>
      <c r="H94" s="215"/>
      <c r="I94" s="215"/>
      <c r="J94" s="39"/>
      <c r="K94" s="39"/>
      <c r="L94" s="16"/>
      <c r="M94" s="16"/>
      <c r="N94" s="39"/>
      <c r="O94" s="39"/>
      <c r="P94" s="16"/>
      <c r="Q94" s="334"/>
      <c r="R94" s="16"/>
      <c r="S94" s="16"/>
      <c r="T94" s="16"/>
      <c r="U94" s="16"/>
      <c r="V94" s="16"/>
      <c r="W94" s="16"/>
      <c r="X94" s="215"/>
      <c r="Y94" s="215"/>
      <c r="Z94" s="16"/>
      <c r="AA94" s="39"/>
      <c r="AB94" s="39"/>
      <c r="AC94" s="39"/>
      <c r="AD94" s="16"/>
      <c r="AE94" s="16"/>
    </row>
    <row r="95" spans="2:31" s="19" customFormat="1" ht="12.75" hidden="1" customHeight="1" x14ac:dyDescent="0.2">
      <c r="B95" s="21"/>
      <c r="C95" s="21"/>
      <c r="D95" s="21"/>
      <c r="E95" s="21"/>
      <c r="F95" s="21"/>
      <c r="G95" s="21"/>
      <c r="H95" s="210"/>
      <c r="I95" s="210"/>
      <c r="J95" s="25"/>
      <c r="K95" s="25"/>
      <c r="L95" s="21"/>
      <c r="M95" s="21"/>
      <c r="N95" s="25"/>
      <c r="O95" s="25"/>
      <c r="P95" s="21"/>
      <c r="Q95" s="483"/>
      <c r="R95" s="21"/>
      <c r="S95" s="21"/>
      <c r="T95" s="21"/>
      <c r="U95" s="21"/>
      <c r="V95" s="21"/>
      <c r="W95" s="21"/>
      <c r="X95" s="210"/>
      <c r="Y95" s="210"/>
      <c r="Z95" s="21"/>
      <c r="AA95" s="25"/>
      <c r="AB95" s="25"/>
      <c r="AC95" s="25"/>
      <c r="AD95" s="21"/>
      <c r="AE95" s="21"/>
    </row>
    <row r="96" spans="2:31" s="19" customFormat="1" ht="12.75" hidden="1" customHeight="1" x14ac:dyDescent="0.2">
      <c r="B96" s="21"/>
      <c r="C96" s="21"/>
      <c r="D96" s="21"/>
      <c r="E96" s="21"/>
      <c r="F96" s="21"/>
      <c r="G96" s="21"/>
      <c r="H96" s="210"/>
      <c r="I96" s="210"/>
      <c r="J96" s="25"/>
      <c r="K96" s="25"/>
      <c r="L96" s="21"/>
      <c r="M96" s="21"/>
      <c r="N96" s="25"/>
      <c r="O96" s="25"/>
      <c r="P96" s="21"/>
      <c r="Q96" s="483"/>
      <c r="R96" s="21"/>
      <c r="S96" s="21"/>
      <c r="T96" s="21"/>
      <c r="U96" s="21"/>
      <c r="V96" s="21"/>
      <c r="W96" s="21"/>
      <c r="X96" s="210"/>
      <c r="Y96" s="210"/>
      <c r="Z96" s="21"/>
      <c r="AA96" s="25"/>
      <c r="AB96" s="25"/>
      <c r="AC96" s="25"/>
      <c r="AD96" s="21"/>
      <c r="AE96" s="21"/>
    </row>
    <row r="97" spans="2:31" s="19" customFormat="1" ht="12.75" hidden="1" customHeight="1" x14ac:dyDescent="0.2">
      <c r="B97" s="21"/>
      <c r="C97" s="21"/>
      <c r="D97" s="21"/>
      <c r="E97" s="21"/>
      <c r="F97" s="21"/>
      <c r="G97" s="21"/>
      <c r="H97" s="210"/>
      <c r="I97" s="210"/>
      <c r="J97" s="25"/>
      <c r="K97" s="25"/>
      <c r="L97" s="21"/>
      <c r="M97" s="21"/>
      <c r="N97" s="25"/>
      <c r="O97" s="25"/>
      <c r="P97" s="21"/>
      <c r="Q97" s="483"/>
      <c r="R97" s="21"/>
      <c r="S97" s="21"/>
      <c r="T97" s="21"/>
      <c r="U97" s="21"/>
      <c r="V97" s="21"/>
      <c r="W97" s="21"/>
      <c r="X97" s="210"/>
      <c r="Y97" s="210"/>
      <c r="Z97" s="21"/>
      <c r="AA97" s="25"/>
      <c r="AB97" s="25"/>
      <c r="AC97" s="25"/>
      <c r="AD97" s="21"/>
      <c r="AE97" s="21"/>
    </row>
    <row r="98" spans="2:31" s="19" customFormat="1" ht="12.75" hidden="1" customHeight="1" x14ac:dyDescent="0.2">
      <c r="B98" s="21"/>
      <c r="C98" s="21"/>
      <c r="D98" s="21"/>
      <c r="E98" s="21"/>
      <c r="F98" s="21"/>
      <c r="G98" s="21"/>
      <c r="H98" s="210"/>
      <c r="I98" s="210"/>
      <c r="J98" s="25"/>
      <c r="K98" s="25"/>
      <c r="L98" s="21"/>
      <c r="M98" s="21"/>
      <c r="N98" s="25"/>
      <c r="O98" s="25"/>
      <c r="P98" s="21"/>
      <c r="Q98" s="483"/>
      <c r="R98" s="21"/>
      <c r="S98" s="21"/>
      <c r="T98" s="21"/>
      <c r="U98" s="21"/>
      <c r="V98" s="21"/>
      <c r="W98" s="21"/>
      <c r="X98" s="210"/>
      <c r="Y98" s="210"/>
      <c r="Z98" s="21"/>
      <c r="AA98" s="25"/>
      <c r="AB98" s="25"/>
      <c r="AC98" s="25"/>
      <c r="AD98" s="21"/>
      <c r="AE98" s="21"/>
    </row>
    <row r="99" spans="2:31" s="19" customFormat="1" ht="12.75" hidden="1" customHeight="1" x14ac:dyDescent="0.2">
      <c r="B99" s="21"/>
      <c r="C99" s="21"/>
      <c r="D99" s="21"/>
      <c r="E99" s="21"/>
      <c r="F99" s="21"/>
      <c r="G99" s="21"/>
      <c r="H99" s="210"/>
      <c r="I99" s="210"/>
      <c r="J99" s="25"/>
      <c r="K99" s="25"/>
      <c r="L99" s="21"/>
      <c r="M99" s="21"/>
      <c r="N99" s="25"/>
      <c r="O99" s="25"/>
      <c r="P99" s="21"/>
      <c r="Q99" s="483"/>
      <c r="R99" s="21"/>
      <c r="S99" s="21"/>
      <c r="T99" s="21"/>
      <c r="U99" s="21"/>
      <c r="V99" s="21"/>
      <c r="W99" s="21"/>
      <c r="X99" s="210"/>
      <c r="Y99" s="210"/>
      <c r="Z99" s="21"/>
      <c r="AA99" s="25"/>
      <c r="AB99" s="25"/>
      <c r="AC99" s="25"/>
      <c r="AD99" s="21"/>
      <c r="AE99" s="21"/>
    </row>
    <row r="100" spans="2:31" s="19" customFormat="1" ht="12.75" hidden="1" customHeight="1" x14ac:dyDescent="0.2">
      <c r="B100" s="21"/>
      <c r="C100" s="21"/>
      <c r="D100" s="21"/>
      <c r="E100" s="21"/>
      <c r="F100" s="21"/>
      <c r="G100" s="21"/>
      <c r="H100" s="210"/>
      <c r="I100" s="210"/>
      <c r="J100" s="25"/>
      <c r="K100" s="25"/>
      <c r="L100" s="21"/>
      <c r="M100" s="21"/>
      <c r="N100" s="25"/>
      <c r="O100" s="25"/>
      <c r="P100" s="21"/>
      <c r="Q100" s="483"/>
      <c r="R100" s="21"/>
      <c r="S100" s="21"/>
      <c r="T100" s="21"/>
      <c r="U100" s="21"/>
      <c r="V100" s="21"/>
      <c r="W100" s="21"/>
      <c r="X100" s="210"/>
      <c r="Y100" s="210"/>
      <c r="Z100" s="21"/>
      <c r="AA100" s="25"/>
      <c r="AB100" s="25"/>
      <c r="AC100" s="25"/>
      <c r="AD100" s="21"/>
      <c r="AE100" s="21"/>
    </row>
    <row r="101" spans="2:31" ht="12" hidden="1" customHeight="1" x14ac:dyDescent="0.2">
      <c r="B101" s="12"/>
      <c r="C101" s="10"/>
      <c r="D101" s="495"/>
      <c r="E101" s="495"/>
      <c r="F101" s="495"/>
      <c r="G101" s="495"/>
      <c r="H101" s="496"/>
      <c r="I101" s="496"/>
      <c r="J101" s="497"/>
      <c r="K101" s="497"/>
      <c r="L101" s="495"/>
      <c r="M101" s="495"/>
      <c r="N101" s="497"/>
      <c r="O101" s="497"/>
      <c r="P101" s="495"/>
      <c r="Q101" s="498"/>
      <c r="R101" s="495"/>
      <c r="S101" s="495"/>
      <c r="T101" s="495"/>
      <c r="U101" s="495"/>
      <c r="V101" s="495"/>
      <c r="W101" s="495"/>
      <c r="X101" s="496" t="s">
        <v>34</v>
      </c>
      <c r="Y101" s="496" t="s">
        <v>36</v>
      </c>
      <c r="Z101" s="499" t="s">
        <v>494</v>
      </c>
      <c r="AA101" s="497"/>
      <c r="AB101" s="497"/>
      <c r="AC101" s="497"/>
      <c r="AD101" s="495"/>
      <c r="AE101" s="500"/>
    </row>
    <row r="102" spans="2:31" s="19" customFormat="1" ht="14.4" hidden="1" x14ac:dyDescent="0.2">
      <c r="B102" s="750"/>
      <c r="C102" s="735"/>
      <c r="D102" s="501"/>
      <c r="E102" s="502" t="s">
        <v>105</v>
      </c>
      <c r="F102" s="502"/>
      <c r="G102" s="502"/>
      <c r="H102" s="503"/>
      <c r="I102" s="503"/>
      <c r="J102" s="504"/>
      <c r="K102" s="504"/>
      <c r="L102" s="505"/>
      <c r="M102" s="505"/>
      <c r="N102" s="504"/>
      <c r="O102" s="504"/>
      <c r="P102" s="506" t="s">
        <v>25</v>
      </c>
      <c r="Q102" s="797"/>
      <c r="R102" s="797"/>
      <c r="S102" s="505"/>
      <c r="T102" s="505"/>
      <c r="U102" s="505"/>
      <c r="V102" s="505"/>
      <c r="W102" s="504" t="s">
        <v>492</v>
      </c>
      <c r="X102" s="507"/>
      <c r="Y102" s="507"/>
      <c r="Z102" s="508"/>
      <c r="AA102" s="509" t="s">
        <v>493</v>
      </c>
      <c r="AB102" s="510"/>
      <c r="AC102" s="510"/>
      <c r="AD102" s="510"/>
      <c r="AE102" s="511"/>
    </row>
    <row r="103" spans="2:31" s="19" customFormat="1" ht="9.75" hidden="1" customHeight="1" x14ac:dyDescent="0.2">
      <c r="B103" s="486"/>
      <c r="C103" s="483"/>
      <c r="D103" s="502"/>
      <c r="E103" s="502"/>
      <c r="F103" s="502"/>
      <c r="G103" s="502"/>
      <c r="H103" s="503"/>
      <c r="I103" s="503"/>
      <c r="J103" s="504"/>
      <c r="K103" s="504"/>
      <c r="L103" s="505"/>
      <c r="M103" s="505"/>
      <c r="N103" s="504"/>
      <c r="O103" s="504"/>
      <c r="P103" s="505"/>
      <c r="Q103" s="512"/>
      <c r="R103" s="512"/>
      <c r="S103" s="505"/>
      <c r="T103" s="505"/>
      <c r="U103" s="505"/>
      <c r="V103" s="505"/>
      <c r="W103" s="505"/>
      <c r="X103" s="507"/>
      <c r="Y103" s="507"/>
      <c r="Z103" s="505"/>
      <c r="AA103" s="504"/>
      <c r="AB103" s="504"/>
      <c r="AC103" s="504"/>
      <c r="AD103" s="505"/>
      <c r="AE103" s="511"/>
    </row>
    <row r="104" spans="2:31" s="19" customFormat="1" hidden="1" x14ac:dyDescent="0.2">
      <c r="B104" s="20"/>
      <c r="C104" s="21"/>
      <c r="D104" s="513" t="s">
        <v>85</v>
      </c>
      <c r="E104" s="514"/>
      <c r="F104" s="514"/>
      <c r="G104" s="505"/>
      <c r="H104" s="507"/>
      <c r="I104" s="507"/>
      <c r="J104" s="504"/>
      <c r="K104" s="504"/>
      <c r="L104" s="505"/>
      <c r="M104" s="505"/>
      <c r="N104" s="504"/>
      <c r="O104" s="504"/>
      <c r="P104" s="505"/>
      <c r="Q104" s="512"/>
      <c r="R104" s="505"/>
      <c r="S104" s="505"/>
      <c r="T104" s="505"/>
      <c r="U104" s="505"/>
      <c r="V104" s="505"/>
      <c r="W104" s="513" t="s">
        <v>84</v>
      </c>
      <c r="X104" s="515"/>
      <c r="Y104" s="515"/>
      <c r="Z104" s="505"/>
      <c r="AA104" s="504"/>
      <c r="AB104" s="504"/>
      <c r="AC104" s="504"/>
      <c r="AD104" s="505"/>
      <c r="AE104" s="511"/>
    </row>
    <row r="105" spans="2:31" s="19" customFormat="1" hidden="1" x14ac:dyDescent="0.2">
      <c r="B105" s="20"/>
      <c r="C105" s="21"/>
      <c r="D105" s="516"/>
      <c r="E105" s="517" t="s">
        <v>12</v>
      </c>
      <c r="F105" s="778" t="s">
        <v>40</v>
      </c>
      <c r="G105" s="778"/>
      <c r="H105" s="518" t="s">
        <v>353</v>
      </c>
      <c r="I105" s="518">
        <f>J105*N105</f>
        <v>0</v>
      </c>
      <c r="J105" s="790"/>
      <c r="K105" s="791"/>
      <c r="L105" s="505" t="s">
        <v>43</v>
      </c>
      <c r="M105" s="505" t="s">
        <v>15</v>
      </c>
      <c r="N105" s="792"/>
      <c r="O105" s="793"/>
      <c r="P105" s="517" t="s">
        <v>5</v>
      </c>
      <c r="Q105" s="512" t="s">
        <v>16</v>
      </c>
      <c r="R105" s="794">
        <f>J105*N105*2800</f>
        <v>0</v>
      </c>
      <c r="S105" s="794"/>
      <c r="T105" s="794"/>
      <c r="U105" s="517" t="s">
        <v>1</v>
      </c>
      <c r="V105" s="517"/>
      <c r="W105" s="516"/>
      <c r="X105" s="519" t="s">
        <v>362</v>
      </c>
      <c r="Y105" s="519"/>
      <c r="Z105" s="520" t="s">
        <v>17</v>
      </c>
      <c r="AA105" s="521"/>
      <c r="AB105" s="504" t="s">
        <v>18</v>
      </c>
      <c r="AC105" s="795">
        <f>AA105*37</f>
        <v>0</v>
      </c>
      <c r="AD105" s="795"/>
      <c r="AE105" s="511" t="s">
        <v>1</v>
      </c>
    </row>
    <row r="106" spans="2:31" s="19" customFormat="1" hidden="1" x14ac:dyDescent="0.2">
      <c r="B106" s="20"/>
      <c r="C106" s="21"/>
      <c r="D106" s="505"/>
      <c r="E106" s="517"/>
      <c r="F106" s="779" t="s">
        <v>41</v>
      </c>
      <c r="G106" s="779"/>
      <c r="H106" s="518" t="s">
        <v>353</v>
      </c>
      <c r="I106" s="518">
        <f>J106*N106</f>
        <v>0</v>
      </c>
      <c r="J106" s="790"/>
      <c r="K106" s="791"/>
      <c r="L106" s="505" t="s">
        <v>43</v>
      </c>
      <c r="M106" s="505" t="s">
        <v>15</v>
      </c>
      <c r="N106" s="792"/>
      <c r="O106" s="793"/>
      <c r="P106" s="517" t="s">
        <v>5</v>
      </c>
      <c r="Q106" s="512" t="s">
        <v>16</v>
      </c>
      <c r="R106" s="794">
        <f>J106*N106*2800</f>
        <v>0</v>
      </c>
      <c r="S106" s="794"/>
      <c r="T106" s="794"/>
      <c r="U106" s="517" t="s">
        <v>1</v>
      </c>
      <c r="V106" s="517"/>
      <c r="W106" s="505"/>
      <c r="X106" s="519" t="s">
        <v>362</v>
      </c>
      <c r="Y106" s="507"/>
      <c r="Z106" s="504" t="s">
        <v>83</v>
      </c>
      <c r="AA106" s="521"/>
      <c r="AB106" s="504" t="s">
        <v>18</v>
      </c>
      <c r="AC106" s="795">
        <f>AA106*37</f>
        <v>0</v>
      </c>
      <c r="AD106" s="795"/>
      <c r="AE106" s="511" t="s">
        <v>1</v>
      </c>
    </row>
    <row r="107" spans="2:31" s="19" customFormat="1" hidden="1" x14ac:dyDescent="0.2">
      <c r="B107" s="20"/>
      <c r="C107" s="21"/>
      <c r="D107" s="505"/>
      <c r="E107" s="517"/>
      <c r="F107" s="517"/>
      <c r="G107" s="517"/>
      <c r="H107" s="518" t="s">
        <v>353</v>
      </c>
      <c r="I107" s="518">
        <f>J107*N107</f>
        <v>0</v>
      </c>
      <c r="J107" s="790"/>
      <c r="K107" s="791"/>
      <c r="L107" s="505" t="s">
        <v>14</v>
      </c>
      <c r="M107" s="505" t="s">
        <v>15</v>
      </c>
      <c r="N107" s="792"/>
      <c r="O107" s="793"/>
      <c r="P107" s="517" t="s">
        <v>5</v>
      </c>
      <c r="Q107" s="512" t="s">
        <v>16</v>
      </c>
      <c r="R107" s="794">
        <f>J107*N107*2800</f>
        <v>0</v>
      </c>
      <c r="S107" s="794"/>
      <c r="T107" s="794"/>
      <c r="U107" s="517" t="s">
        <v>1</v>
      </c>
      <c r="V107" s="517"/>
      <c r="W107" s="505"/>
      <c r="X107" s="519" t="s">
        <v>362</v>
      </c>
      <c r="Y107" s="507"/>
      <c r="Z107" s="517"/>
      <c r="AA107" s="521"/>
      <c r="AB107" s="504" t="s">
        <v>18</v>
      </c>
      <c r="AC107" s="795">
        <f>AA107*37</f>
        <v>0</v>
      </c>
      <c r="AD107" s="795"/>
      <c r="AE107" s="511" t="s">
        <v>1</v>
      </c>
    </row>
    <row r="108" spans="2:31" s="19" customFormat="1" hidden="1" x14ac:dyDescent="0.2">
      <c r="B108" s="20"/>
      <c r="C108" s="21"/>
      <c r="D108" s="505"/>
      <c r="E108" s="517"/>
      <c r="F108" s="517"/>
      <c r="G108" s="517"/>
      <c r="H108" s="518" t="s">
        <v>353</v>
      </c>
      <c r="I108" s="518">
        <f>J108*N108</f>
        <v>0</v>
      </c>
      <c r="J108" s="522"/>
      <c r="K108" s="522"/>
      <c r="L108" s="523"/>
      <c r="M108" s="523"/>
      <c r="N108" s="524"/>
      <c r="O108" s="524"/>
      <c r="P108" s="523"/>
      <c r="Q108" s="523"/>
      <c r="R108" s="512"/>
      <c r="S108" s="512"/>
      <c r="T108" s="512"/>
      <c r="U108" s="517"/>
      <c r="V108" s="505"/>
      <c r="W108" s="505"/>
      <c r="X108" s="519" t="s">
        <v>362</v>
      </c>
      <c r="Y108" s="507"/>
      <c r="Z108" s="523"/>
      <c r="AA108" s="525"/>
      <c r="AB108" s="504" t="s">
        <v>18</v>
      </c>
      <c r="AC108" s="795">
        <f>AA108*37</f>
        <v>0</v>
      </c>
      <c r="AD108" s="795"/>
      <c r="AE108" s="511" t="s">
        <v>1</v>
      </c>
    </row>
    <row r="109" spans="2:31" s="19" customFormat="1" hidden="1" x14ac:dyDescent="0.2">
      <c r="B109" s="20"/>
      <c r="C109" s="21"/>
      <c r="D109" s="505"/>
      <c r="E109" s="517" t="s">
        <v>94</v>
      </c>
      <c r="F109" s="526"/>
      <c r="G109" s="527"/>
      <c r="H109" s="528"/>
      <c r="I109" s="528"/>
      <c r="J109" s="529"/>
      <c r="K109" s="529"/>
      <c r="L109" s="527"/>
      <c r="M109" s="527"/>
      <c r="N109" s="530"/>
      <c r="O109" s="530"/>
      <c r="P109" s="527"/>
      <c r="Q109" s="527"/>
      <c r="R109" s="527"/>
      <c r="S109" s="527"/>
      <c r="T109" s="527"/>
      <c r="U109" s="531"/>
      <c r="V109" s="517"/>
      <c r="W109" s="517"/>
      <c r="X109" s="519" t="s">
        <v>362</v>
      </c>
      <c r="Y109" s="532"/>
      <c r="Z109" s="517"/>
      <c r="AA109" s="504"/>
      <c r="AB109" s="517"/>
      <c r="AC109" s="517"/>
      <c r="AD109" s="517"/>
      <c r="AE109" s="533"/>
    </row>
    <row r="110" spans="2:31" s="19" customFormat="1" ht="13.5" hidden="1" customHeight="1" x14ac:dyDescent="0.2">
      <c r="B110" s="20"/>
      <c r="C110" s="21"/>
      <c r="D110" s="505"/>
      <c r="E110" s="517" t="s">
        <v>10</v>
      </c>
      <c r="F110" s="526"/>
      <c r="G110" s="527"/>
      <c r="H110" s="528"/>
      <c r="I110" s="528"/>
      <c r="J110" s="529"/>
      <c r="K110" s="529"/>
      <c r="L110" s="527"/>
      <c r="M110" s="527"/>
      <c r="N110" s="530"/>
      <c r="O110" s="530"/>
      <c r="P110" s="527"/>
      <c r="Q110" s="527"/>
      <c r="R110" s="527"/>
      <c r="S110" s="527"/>
      <c r="T110" s="527"/>
      <c r="U110" s="531"/>
      <c r="V110" s="517"/>
      <c r="W110" s="516"/>
      <c r="X110" s="519" t="s">
        <v>362</v>
      </c>
      <c r="Y110" s="507"/>
      <c r="Z110" s="534" t="s">
        <v>17</v>
      </c>
      <c r="AA110" s="782"/>
      <c r="AB110" s="783"/>
      <c r="AC110" s="786"/>
      <c r="AD110" s="787"/>
      <c r="AE110" s="798" t="s">
        <v>1</v>
      </c>
    </row>
    <row r="111" spans="2:31" s="19" customFormat="1" ht="13.5" hidden="1" customHeight="1" x14ac:dyDescent="0.2">
      <c r="B111" s="20"/>
      <c r="C111" s="21"/>
      <c r="D111" s="505"/>
      <c r="E111" s="517"/>
      <c r="F111" s="523"/>
      <c r="G111" s="523"/>
      <c r="H111" s="535"/>
      <c r="I111" s="535"/>
      <c r="J111" s="522"/>
      <c r="K111" s="522"/>
      <c r="L111" s="523"/>
      <c r="M111" s="523"/>
      <c r="N111" s="536"/>
      <c r="O111" s="536"/>
      <c r="P111" s="523"/>
      <c r="Q111" s="523"/>
      <c r="R111" s="523"/>
      <c r="S111" s="523"/>
      <c r="T111" s="523"/>
      <c r="U111" s="523"/>
      <c r="V111" s="517"/>
      <c r="W111" s="505"/>
      <c r="X111" s="519" t="s">
        <v>362</v>
      </c>
      <c r="Y111" s="507"/>
      <c r="Z111" s="504" t="s">
        <v>82</v>
      </c>
      <c r="AA111" s="784"/>
      <c r="AB111" s="785"/>
      <c r="AC111" s="788"/>
      <c r="AD111" s="789"/>
      <c r="AE111" s="798"/>
    </row>
    <row r="112" spans="2:31" s="19" customFormat="1" ht="12.75" hidden="1" customHeight="1" x14ac:dyDescent="0.2">
      <c r="B112" s="20"/>
      <c r="C112" s="21"/>
      <c r="D112" s="505"/>
      <c r="E112" s="517"/>
      <c r="F112" s="523"/>
      <c r="G112" s="523"/>
      <c r="H112" s="535"/>
      <c r="I112" s="535"/>
      <c r="J112" s="522"/>
      <c r="K112" s="522"/>
      <c r="L112" s="523"/>
      <c r="M112" s="523"/>
      <c r="N112" s="536"/>
      <c r="O112" s="536"/>
      <c r="P112" s="523"/>
      <c r="Q112" s="523"/>
      <c r="R112" s="523"/>
      <c r="S112" s="523"/>
      <c r="T112" s="523"/>
      <c r="U112" s="523"/>
      <c r="V112" s="517"/>
      <c r="W112" s="505"/>
      <c r="X112" s="519" t="s">
        <v>362</v>
      </c>
      <c r="Y112" s="507"/>
      <c r="Z112" s="534"/>
      <c r="AA112" s="537"/>
      <c r="AB112" s="538"/>
      <c r="AC112" s="539"/>
      <c r="AD112" s="539"/>
      <c r="AE112" s="540"/>
    </row>
    <row r="113" spans="2:31" s="19" customFormat="1" ht="6.75" hidden="1" customHeight="1" x14ac:dyDescent="0.2">
      <c r="B113" s="20"/>
      <c r="C113" s="21"/>
      <c r="D113" s="505"/>
      <c r="E113" s="517"/>
      <c r="F113" s="523"/>
      <c r="G113" s="523"/>
      <c r="H113" s="535"/>
      <c r="I113" s="535"/>
      <c r="J113" s="522"/>
      <c r="K113" s="522"/>
      <c r="L113" s="523"/>
      <c r="M113" s="523"/>
      <c r="N113" s="536"/>
      <c r="O113" s="536"/>
      <c r="P113" s="523"/>
      <c r="Q113" s="523"/>
      <c r="R113" s="523"/>
      <c r="S113" s="523"/>
      <c r="T113" s="523"/>
      <c r="U113" s="523"/>
      <c r="V113" s="517"/>
      <c r="W113" s="505"/>
      <c r="X113" s="519" t="s">
        <v>362</v>
      </c>
      <c r="Y113" s="507"/>
      <c r="Z113" s="534"/>
      <c r="AA113" s="541"/>
      <c r="AB113" s="542"/>
      <c r="AC113" s="543"/>
      <c r="AD113" s="543"/>
      <c r="AE113" s="544"/>
    </row>
    <row r="114" spans="2:31" s="19" customFormat="1" hidden="1" x14ac:dyDescent="0.2">
      <c r="B114" s="20"/>
      <c r="C114" s="21"/>
      <c r="D114" s="513" t="s">
        <v>93</v>
      </c>
      <c r="E114" s="514"/>
      <c r="F114" s="514"/>
      <c r="G114" s="505"/>
      <c r="H114" s="507"/>
      <c r="I114" s="507"/>
      <c r="J114" s="504"/>
      <c r="K114" s="504"/>
      <c r="L114" s="505"/>
      <c r="M114" s="505"/>
      <c r="N114" s="545"/>
      <c r="O114" s="545"/>
      <c r="P114" s="505"/>
      <c r="Q114" s="512"/>
      <c r="R114" s="505"/>
      <c r="S114" s="505"/>
      <c r="T114" s="505"/>
      <c r="U114" s="505"/>
      <c r="V114" s="505"/>
      <c r="W114" s="513" t="s">
        <v>84</v>
      </c>
      <c r="X114" s="515"/>
      <c r="Y114" s="515"/>
      <c r="Z114" s="505"/>
      <c r="AA114" s="541"/>
      <c r="AB114" s="542"/>
      <c r="AC114" s="543"/>
      <c r="AD114" s="543"/>
      <c r="AE114" s="544"/>
    </row>
    <row r="115" spans="2:31" s="19" customFormat="1" hidden="1" x14ac:dyDescent="0.2">
      <c r="B115" s="20"/>
      <c r="C115" s="21"/>
      <c r="D115" s="516"/>
      <c r="E115" s="504" t="s">
        <v>92</v>
      </c>
      <c r="F115" s="778"/>
      <c r="G115" s="778"/>
      <c r="H115" s="518" t="s">
        <v>354</v>
      </c>
      <c r="I115" s="518">
        <f>J115*N115</f>
        <v>0</v>
      </c>
      <c r="J115" s="790"/>
      <c r="K115" s="791"/>
      <c r="L115" s="505" t="s">
        <v>43</v>
      </c>
      <c r="M115" s="505" t="s">
        <v>15</v>
      </c>
      <c r="N115" s="792"/>
      <c r="O115" s="793"/>
      <c r="P115" s="517" t="s">
        <v>5</v>
      </c>
      <c r="Q115" s="512" t="s">
        <v>16</v>
      </c>
      <c r="R115" s="794">
        <f>J115*N115*1000</f>
        <v>0</v>
      </c>
      <c r="S115" s="794"/>
      <c r="T115" s="794"/>
      <c r="U115" s="517" t="s">
        <v>1</v>
      </c>
      <c r="V115" s="517"/>
      <c r="W115" s="516"/>
      <c r="X115" s="519" t="s">
        <v>366</v>
      </c>
      <c r="Y115" s="519"/>
      <c r="Z115" s="520" t="s">
        <v>17</v>
      </c>
      <c r="AA115" s="521"/>
      <c r="AB115" s="504" t="s">
        <v>18</v>
      </c>
      <c r="AC115" s="795">
        <f>AA115*37</f>
        <v>0</v>
      </c>
      <c r="AD115" s="795"/>
      <c r="AE115" s="511" t="s">
        <v>1</v>
      </c>
    </row>
    <row r="116" spans="2:31" s="19" customFormat="1" hidden="1" x14ac:dyDescent="0.2">
      <c r="B116" s="20"/>
      <c r="C116" s="21"/>
      <c r="D116" s="505"/>
      <c r="E116" s="517"/>
      <c r="F116" s="779"/>
      <c r="G116" s="779"/>
      <c r="H116" s="518" t="s">
        <v>354</v>
      </c>
      <c r="I116" s="518">
        <f>J116*N116</f>
        <v>0</v>
      </c>
      <c r="J116" s="778"/>
      <c r="K116" s="778"/>
      <c r="L116" s="505"/>
      <c r="M116" s="505"/>
      <c r="N116" s="796"/>
      <c r="O116" s="796"/>
      <c r="P116" s="517"/>
      <c r="Q116" s="512"/>
      <c r="R116" s="779"/>
      <c r="S116" s="779"/>
      <c r="T116" s="779"/>
      <c r="U116" s="517"/>
      <c r="V116" s="517"/>
      <c r="W116" s="505"/>
      <c r="X116" s="519" t="s">
        <v>366</v>
      </c>
      <c r="Y116" s="507"/>
      <c r="Z116" s="504" t="s">
        <v>83</v>
      </c>
      <c r="AA116" s="541"/>
      <c r="AB116" s="542"/>
      <c r="AC116" s="543"/>
      <c r="AD116" s="543"/>
      <c r="AE116" s="544"/>
    </row>
    <row r="117" spans="2:31" s="19" customFormat="1" hidden="1" x14ac:dyDescent="0.2">
      <c r="B117" s="20"/>
      <c r="C117" s="21"/>
      <c r="D117" s="505"/>
      <c r="E117" s="517" t="s">
        <v>94</v>
      </c>
      <c r="F117" s="526"/>
      <c r="G117" s="527"/>
      <c r="H117" s="528"/>
      <c r="I117" s="528"/>
      <c r="J117" s="529"/>
      <c r="K117" s="529"/>
      <c r="L117" s="527"/>
      <c r="M117" s="527"/>
      <c r="N117" s="527"/>
      <c r="O117" s="527"/>
      <c r="P117" s="527"/>
      <c r="Q117" s="527"/>
      <c r="R117" s="527"/>
      <c r="S117" s="527"/>
      <c r="T117" s="527"/>
      <c r="U117" s="531"/>
      <c r="V117" s="517"/>
      <c r="W117" s="517"/>
      <c r="X117" s="519" t="s">
        <v>366</v>
      </c>
      <c r="Y117" s="532"/>
      <c r="Z117" s="517"/>
      <c r="AA117" s="541"/>
      <c r="AB117" s="542"/>
      <c r="AC117" s="543"/>
      <c r="AD117" s="543"/>
      <c r="AE117" s="544"/>
    </row>
    <row r="118" spans="2:31" s="19" customFormat="1" ht="15" hidden="1" customHeight="1" x14ac:dyDescent="0.2">
      <c r="B118" s="20"/>
      <c r="C118" s="21"/>
      <c r="D118" s="505"/>
      <c r="E118" s="517" t="s">
        <v>10</v>
      </c>
      <c r="F118" s="526"/>
      <c r="G118" s="527"/>
      <c r="H118" s="528"/>
      <c r="I118" s="528"/>
      <c r="J118" s="529"/>
      <c r="K118" s="529"/>
      <c r="L118" s="527"/>
      <c r="M118" s="527"/>
      <c r="N118" s="527"/>
      <c r="O118" s="527"/>
      <c r="P118" s="527"/>
      <c r="Q118" s="527"/>
      <c r="R118" s="527"/>
      <c r="S118" s="527"/>
      <c r="T118" s="527"/>
      <c r="U118" s="531"/>
      <c r="V118" s="517"/>
      <c r="W118" s="516"/>
      <c r="X118" s="519" t="s">
        <v>366</v>
      </c>
      <c r="Y118" s="507"/>
      <c r="Z118" s="534" t="s">
        <v>17</v>
      </c>
      <c r="AA118" s="782"/>
      <c r="AB118" s="783"/>
      <c r="AC118" s="786"/>
      <c r="AD118" s="787"/>
      <c r="AE118" s="798" t="s">
        <v>1</v>
      </c>
    </row>
    <row r="119" spans="2:31" s="19" customFormat="1" ht="15" hidden="1" customHeight="1" x14ac:dyDescent="0.2">
      <c r="B119" s="20"/>
      <c r="C119" s="21"/>
      <c r="D119" s="505"/>
      <c r="E119" s="517"/>
      <c r="F119" s="523"/>
      <c r="G119" s="523"/>
      <c r="H119" s="535"/>
      <c r="I119" s="535"/>
      <c r="J119" s="522"/>
      <c r="K119" s="522"/>
      <c r="L119" s="523"/>
      <c r="M119" s="523"/>
      <c r="N119" s="523"/>
      <c r="O119" s="523"/>
      <c r="P119" s="523"/>
      <c r="Q119" s="523"/>
      <c r="R119" s="523"/>
      <c r="S119" s="523"/>
      <c r="T119" s="523"/>
      <c r="U119" s="523"/>
      <c r="V119" s="517"/>
      <c r="W119" s="505"/>
      <c r="X119" s="519" t="s">
        <v>366</v>
      </c>
      <c r="Y119" s="507"/>
      <c r="Z119" s="504" t="s">
        <v>82</v>
      </c>
      <c r="AA119" s="784"/>
      <c r="AB119" s="785"/>
      <c r="AC119" s="788"/>
      <c r="AD119" s="789"/>
      <c r="AE119" s="798"/>
    </row>
    <row r="120" spans="2:31" s="19" customFormat="1" hidden="1" x14ac:dyDescent="0.2">
      <c r="B120" s="20"/>
      <c r="C120" s="21"/>
      <c r="D120" s="505"/>
      <c r="E120" s="517"/>
      <c r="F120" s="523"/>
      <c r="G120" s="523"/>
      <c r="H120" s="535"/>
      <c r="I120" s="535"/>
      <c r="J120" s="522"/>
      <c r="K120" s="522"/>
      <c r="L120" s="523"/>
      <c r="M120" s="523"/>
      <c r="N120" s="523"/>
      <c r="O120" s="523"/>
      <c r="P120" s="523"/>
      <c r="Q120" s="523"/>
      <c r="R120" s="523"/>
      <c r="S120" s="523"/>
      <c r="T120" s="523"/>
      <c r="U120" s="523"/>
      <c r="V120" s="517"/>
      <c r="W120" s="505"/>
      <c r="X120" s="519" t="s">
        <v>366</v>
      </c>
      <c r="Y120" s="507"/>
      <c r="Z120" s="514"/>
      <c r="AA120" s="541"/>
      <c r="AB120" s="542"/>
      <c r="AC120" s="543"/>
      <c r="AD120" s="543"/>
      <c r="AE120" s="544"/>
    </row>
    <row r="121" spans="2:31" s="19" customFormat="1" ht="13.5" hidden="1" customHeight="1" x14ac:dyDescent="0.2">
      <c r="B121" s="20"/>
      <c r="C121" s="21"/>
      <c r="D121" s="516"/>
      <c r="E121" s="505" t="s">
        <v>13</v>
      </c>
      <c r="F121" s="505" t="s">
        <v>338</v>
      </c>
      <c r="G121" s="505"/>
      <c r="H121" s="507" t="s">
        <v>355</v>
      </c>
      <c r="I121" s="507"/>
      <c r="J121" s="790"/>
      <c r="K121" s="791"/>
      <c r="L121" s="504" t="s">
        <v>126</v>
      </c>
      <c r="M121" s="505" t="s">
        <v>15</v>
      </c>
      <c r="N121" s="795">
        <v>200</v>
      </c>
      <c r="O121" s="795"/>
      <c r="P121" s="504" t="s">
        <v>127</v>
      </c>
      <c r="Q121" s="512" t="s">
        <v>16</v>
      </c>
      <c r="R121" s="794">
        <f>J121*N121</f>
        <v>0</v>
      </c>
      <c r="S121" s="794"/>
      <c r="T121" s="794"/>
      <c r="U121" s="517" t="s">
        <v>1</v>
      </c>
      <c r="V121" s="505"/>
      <c r="W121" s="514"/>
      <c r="X121" s="519" t="s">
        <v>366</v>
      </c>
      <c r="Y121" s="546"/>
      <c r="Z121" s="514"/>
      <c r="AA121" s="547"/>
      <c r="AB121" s="514"/>
      <c r="AC121" s="514"/>
      <c r="AD121" s="514"/>
      <c r="AE121" s="511"/>
    </row>
    <row r="122" spans="2:31" s="19" customFormat="1" ht="12.75" hidden="1" customHeight="1" x14ac:dyDescent="0.2">
      <c r="B122" s="20"/>
      <c r="C122" s="21"/>
      <c r="D122" s="505"/>
      <c r="E122" s="505"/>
      <c r="F122" s="505" t="s">
        <v>339</v>
      </c>
      <c r="G122" s="505"/>
      <c r="H122" s="507" t="s">
        <v>356</v>
      </c>
      <c r="I122" s="507"/>
      <c r="J122" s="790"/>
      <c r="K122" s="791"/>
      <c r="L122" s="504" t="s">
        <v>126</v>
      </c>
      <c r="M122" s="505" t="s">
        <v>15</v>
      </c>
      <c r="N122" s="795">
        <v>200</v>
      </c>
      <c r="O122" s="795"/>
      <c r="P122" s="504" t="s">
        <v>127</v>
      </c>
      <c r="Q122" s="512" t="s">
        <v>16</v>
      </c>
      <c r="R122" s="794">
        <f>J122*N122</f>
        <v>0</v>
      </c>
      <c r="S122" s="794"/>
      <c r="T122" s="794"/>
      <c r="U122" s="517" t="s">
        <v>1</v>
      </c>
      <c r="V122" s="505"/>
      <c r="W122" s="514"/>
      <c r="X122" s="519" t="s">
        <v>366</v>
      </c>
      <c r="Y122" s="546"/>
      <c r="Z122" s="514"/>
      <c r="AA122" s="547"/>
      <c r="AB122" s="514"/>
      <c r="AC122" s="514"/>
      <c r="AD122" s="514"/>
      <c r="AE122" s="511"/>
    </row>
    <row r="123" spans="2:31" s="19" customFormat="1" hidden="1" x14ac:dyDescent="0.2">
      <c r="B123" s="20"/>
      <c r="C123" s="21"/>
      <c r="D123" s="505"/>
      <c r="E123" s="505"/>
      <c r="F123" s="505" t="s">
        <v>340</v>
      </c>
      <c r="G123" s="505"/>
      <c r="H123" s="507" t="s">
        <v>357</v>
      </c>
      <c r="I123" s="507"/>
      <c r="J123" s="790"/>
      <c r="K123" s="791"/>
      <c r="L123" s="504" t="s">
        <v>126</v>
      </c>
      <c r="M123" s="505" t="s">
        <v>15</v>
      </c>
      <c r="N123" s="795">
        <v>200</v>
      </c>
      <c r="O123" s="795"/>
      <c r="P123" s="504" t="s">
        <v>127</v>
      </c>
      <c r="Q123" s="512" t="s">
        <v>16</v>
      </c>
      <c r="R123" s="794">
        <f>J123*N123</f>
        <v>0</v>
      </c>
      <c r="S123" s="794"/>
      <c r="T123" s="794"/>
      <c r="U123" s="517" t="s">
        <v>1</v>
      </c>
      <c r="V123" s="505"/>
      <c r="W123" s="505"/>
      <c r="X123" s="519" t="s">
        <v>366</v>
      </c>
      <c r="Y123" s="507"/>
      <c r="Z123" s="505"/>
      <c r="AA123" s="504"/>
      <c r="AB123" s="504"/>
      <c r="AC123" s="504"/>
      <c r="AD123" s="505"/>
      <c r="AE123" s="511"/>
    </row>
    <row r="124" spans="2:31" s="19" customFormat="1" ht="18.75" hidden="1" customHeight="1" x14ac:dyDescent="0.2">
      <c r="B124" s="20"/>
      <c r="C124" s="21"/>
      <c r="D124" s="505"/>
      <c r="E124" s="534"/>
      <c r="F124" s="534"/>
      <c r="G124" s="534"/>
      <c r="H124" s="548"/>
      <c r="I124" s="548"/>
      <c r="J124" s="778"/>
      <c r="K124" s="778"/>
      <c r="L124" s="505"/>
      <c r="M124" s="505"/>
      <c r="N124" s="778"/>
      <c r="O124" s="778"/>
      <c r="P124" s="504"/>
      <c r="Q124" s="512"/>
      <c r="R124" s="779"/>
      <c r="S124" s="779"/>
      <c r="T124" s="779"/>
      <c r="U124" s="517"/>
      <c r="V124" s="505"/>
      <c r="W124" s="505"/>
      <c r="X124" s="507" t="s">
        <v>365</v>
      </c>
      <c r="Y124" s="507">
        <f>AB124</f>
        <v>0</v>
      </c>
      <c r="Z124" s="780" t="s">
        <v>23</v>
      </c>
      <c r="AA124" s="780"/>
      <c r="AB124" s="781">
        <f>SUM(R105:T108)+SUM(R115:T116)+SUM(AC105:AD122)+SUM(R121:T123)</f>
        <v>0</v>
      </c>
      <c r="AC124" s="781"/>
      <c r="AD124" s="781"/>
      <c r="AE124" s="549" t="s">
        <v>1</v>
      </c>
    </row>
    <row r="125" spans="2:31" s="19" customFormat="1" ht="6" hidden="1" customHeight="1" x14ac:dyDescent="0.2">
      <c r="B125" s="27"/>
      <c r="C125" s="28"/>
      <c r="D125" s="28"/>
      <c r="E125" s="28"/>
      <c r="F125" s="28"/>
      <c r="G125" s="28"/>
      <c r="H125" s="214"/>
      <c r="I125" s="214"/>
      <c r="J125" s="37"/>
      <c r="K125" s="37"/>
      <c r="L125" s="28"/>
      <c r="M125" s="28"/>
      <c r="N125" s="37"/>
      <c r="O125" s="37"/>
      <c r="P125" s="28"/>
      <c r="Q125" s="484"/>
      <c r="R125" s="28"/>
      <c r="S125" s="28"/>
      <c r="T125" s="28"/>
      <c r="U125" s="28"/>
      <c r="V125" s="28"/>
      <c r="W125" s="28"/>
      <c r="X125" s="214"/>
      <c r="Y125" s="214"/>
      <c r="Z125" s="28"/>
      <c r="AA125" s="37"/>
      <c r="AB125" s="37"/>
      <c r="AC125" s="37"/>
      <c r="AD125" s="28"/>
      <c r="AE125" s="30"/>
    </row>
    <row r="126" spans="2:31" hidden="1" x14ac:dyDescent="0.2">
      <c r="Q126" s="322"/>
    </row>
    <row r="127" spans="2:31" ht="17.25" hidden="1" customHeight="1" x14ac:dyDescent="0.2">
      <c r="Q127" s="322"/>
    </row>
    <row r="128" spans="2:31" ht="12" customHeight="1" x14ac:dyDescent="0.2">
      <c r="B128" s="12"/>
      <c r="C128" s="10"/>
      <c r="D128" s="10"/>
      <c r="E128" s="10"/>
      <c r="F128" s="10"/>
      <c r="G128" s="10"/>
      <c r="H128" s="208"/>
      <c r="I128" s="208"/>
      <c r="J128" s="35"/>
      <c r="K128" s="35"/>
      <c r="L128" s="10"/>
      <c r="M128" s="10"/>
      <c r="N128" s="35"/>
      <c r="O128" s="35"/>
      <c r="P128" s="10"/>
      <c r="Q128" s="479"/>
      <c r="R128" s="10"/>
      <c r="S128" s="10"/>
      <c r="T128" s="10"/>
      <c r="U128" s="10"/>
      <c r="V128" s="10"/>
      <c r="W128" s="10"/>
      <c r="X128" s="208" t="s">
        <v>34</v>
      </c>
      <c r="Y128" s="208" t="s">
        <v>36</v>
      </c>
      <c r="Z128" s="317" t="s">
        <v>494</v>
      </c>
      <c r="AA128" s="35"/>
      <c r="AB128" s="35"/>
      <c r="AC128" s="35"/>
      <c r="AD128" s="10"/>
      <c r="AE128" s="11"/>
    </row>
    <row r="129" spans="2:31" s="19" customFormat="1" ht="14.4" x14ac:dyDescent="0.2">
      <c r="B129" s="750"/>
      <c r="C129" s="735"/>
      <c r="D129" s="151"/>
      <c r="E129" s="31" t="s">
        <v>284</v>
      </c>
      <c r="F129" s="31"/>
      <c r="G129" s="31"/>
      <c r="H129" s="209"/>
      <c r="I129" s="209"/>
      <c r="J129" s="25"/>
      <c r="K129" s="25"/>
      <c r="L129" s="21"/>
      <c r="M129" s="21"/>
      <c r="N129" s="25"/>
      <c r="O129" s="25"/>
      <c r="P129" s="23" t="s">
        <v>25</v>
      </c>
      <c r="Q129" s="776"/>
      <c r="R129" s="776"/>
      <c r="S129" s="21"/>
      <c r="T129" s="21"/>
      <c r="U129" s="21"/>
      <c r="V129" s="21"/>
      <c r="W129" s="25" t="s">
        <v>492</v>
      </c>
      <c r="X129" s="210"/>
      <c r="Y129" s="210"/>
      <c r="Z129" s="315"/>
      <c r="AA129" s="482" t="s">
        <v>493</v>
      </c>
      <c r="AB129" s="740"/>
      <c r="AC129" s="740"/>
      <c r="AD129" s="740"/>
      <c r="AE129" s="22"/>
    </row>
    <row r="130" spans="2:31" s="19" customFormat="1" ht="9.75" customHeight="1" x14ac:dyDescent="0.2">
      <c r="B130" s="486"/>
      <c r="C130" s="483"/>
      <c r="D130" s="31"/>
      <c r="E130" s="31"/>
      <c r="F130" s="31"/>
      <c r="G130" s="31"/>
      <c r="H130" s="209"/>
      <c r="I130" s="209"/>
      <c r="J130" s="25"/>
      <c r="K130" s="25"/>
      <c r="L130" s="21"/>
      <c r="M130" s="21"/>
      <c r="N130" s="25"/>
      <c r="O130" s="25"/>
      <c r="P130" s="21"/>
      <c r="Q130" s="483"/>
      <c r="R130" s="483"/>
      <c r="S130" s="21"/>
      <c r="T130" s="21"/>
      <c r="U130" s="21"/>
      <c r="V130" s="21"/>
      <c r="W130" s="21"/>
      <c r="X130" s="210"/>
      <c r="Y130" s="210"/>
      <c r="Z130" s="21"/>
      <c r="AA130" s="25"/>
      <c r="AB130" s="25"/>
      <c r="AC130" s="25"/>
      <c r="AD130" s="21"/>
      <c r="AE130" s="22"/>
    </row>
    <row r="131" spans="2:31" s="19" customFormat="1" x14ac:dyDescent="0.2">
      <c r="B131" s="20"/>
      <c r="C131" s="21"/>
      <c r="D131" s="71" t="s">
        <v>85</v>
      </c>
      <c r="G131" s="21"/>
      <c r="H131" s="210"/>
      <c r="I131" s="210"/>
      <c r="J131" s="25"/>
      <c r="K131" s="25"/>
      <c r="L131" s="21"/>
      <c r="M131" s="21"/>
      <c r="N131" s="25"/>
      <c r="O131" s="25"/>
      <c r="P131" s="21"/>
      <c r="Q131" s="483"/>
      <c r="R131" s="21"/>
      <c r="S131" s="21"/>
      <c r="T131" s="21"/>
      <c r="U131" s="21"/>
      <c r="V131" s="21"/>
      <c r="W131" s="71" t="s">
        <v>84</v>
      </c>
      <c r="X131" s="229"/>
      <c r="Y131" s="229"/>
      <c r="Z131" s="21"/>
      <c r="AA131" s="25"/>
      <c r="AB131" s="25"/>
      <c r="AC131" s="25"/>
      <c r="AD131" s="21"/>
      <c r="AE131" s="22"/>
    </row>
    <row r="132" spans="2:31" s="19" customFormat="1" x14ac:dyDescent="0.2">
      <c r="B132" s="20"/>
      <c r="C132" s="21"/>
      <c r="D132" s="149"/>
      <c r="E132" s="159" t="s">
        <v>12</v>
      </c>
      <c r="F132" s="733" t="s">
        <v>40</v>
      </c>
      <c r="G132" s="733"/>
      <c r="H132" s="211" t="s">
        <v>370</v>
      </c>
      <c r="I132" s="211">
        <f>J132*N132</f>
        <v>0</v>
      </c>
      <c r="J132" s="738"/>
      <c r="K132" s="739"/>
      <c r="L132" s="21" t="s">
        <v>43</v>
      </c>
      <c r="M132" s="21" t="s">
        <v>15</v>
      </c>
      <c r="N132" s="738"/>
      <c r="O132" s="739"/>
      <c r="P132" s="159" t="s">
        <v>5</v>
      </c>
      <c r="Q132" s="483" t="s">
        <v>16</v>
      </c>
      <c r="R132" s="737">
        <f>J132*N132*2800</f>
        <v>0</v>
      </c>
      <c r="S132" s="737"/>
      <c r="T132" s="737"/>
      <c r="U132" s="159" t="s">
        <v>1</v>
      </c>
      <c r="V132" s="159"/>
      <c r="W132" s="149"/>
      <c r="X132" s="230" t="s">
        <v>372</v>
      </c>
      <c r="Y132" s="230"/>
      <c r="Z132" s="70" t="s">
        <v>17</v>
      </c>
      <c r="AA132" s="156"/>
      <c r="AB132" s="25" t="s">
        <v>18</v>
      </c>
      <c r="AC132" s="741">
        <f>AA132*37</f>
        <v>0</v>
      </c>
      <c r="AD132" s="741"/>
      <c r="AE132" s="22" t="s">
        <v>1</v>
      </c>
    </row>
    <row r="133" spans="2:31" s="19" customFormat="1" x14ac:dyDescent="0.2">
      <c r="B133" s="20"/>
      <c r="C133" s="21"/>
      <c r="D133" s="21"/>
      <c r="E133" s="159"/>
      <c r="F133" s="735" t="s">
        <v>41</v>
      </c>
      <c r="G133" s="735"/>
      <c r="H133" s="211" t="s">
        <v>370</v>
      </c>
      <c r="I133" s="211">
        <f>J133*N133</f>
        <v>0</v>
      </c>
      <c r="J133" s="738"/>
      <c r="K133" s="739"/>
      <c r="L133" s="21" t="s">
        <v>43</v>
      </c>
      <c r="M133" s="21" t="s">
        <v>15</v>
      </c>
      <c r="N133" s="738"/>
      <c r="O133" s="739"/>
      <c r="P133" s="159" t="s">
        <v>5</v>
      </c>
      <c r="Q133" s="483" t="s">
        <v>16</v>
      </c>
      <c r="R133" s="737">
        <f>J133*N133*2800</f>
        <v>0</v>
      </c>
      <c r="S133" s="737"/>
      <c r="T133" s="737"/>
      <c r="U133" s="159" t="s">
        <v>1</v>
      </c>
      <c r="V133" s="159"/>
      <c r="W133" s="21"/>
      <c r="X133" s="230" t="s">
        <v>372</v>
      </c>
      <c r="Y133" s="210"/>
      <c r="Z133" s="25" t="s">
        <v>83</v>
      </c>
      <c r="AA133" s="156"/>
      <c r="AB133" s="25" t="s">
        <v>18</v>
      </c>
      <c r="AC133" s="741">
        <f>AA133*37</f>
        <v>0</v>
      </c>
      <c r="AD133" s="741"/>
      <c r="AE133" s="22" t="s">
        <v>1</v>
      </c>
    </row>
    <row r="134" spans="2:31" s="19" customFormat="1" x14ac:dyDescent="0.2">
      <c r="B134" s="20"/>
      <c r="C134" s="21"/>
      <c r="D134" s="21"/>
      <c r="E134" s="159"/>
      <c r="F134" s="159"/>
      <c r="G134" s="159"/>
      <c r="H134" s="211" t="s">
        <v>370</v>
      </c>
      <c r="I134" s="211">
        <f>J134*N134</f>
        <v>0</v>
      </c>
      <c r="J134" s="738"/>
      <c r="K134" s="739"/>
      <c r="L134" s="21" t="s">
        <v>14</v>
      </c>
      <c r="M134" s="21" t="s">
        <v>15</v>
      </c>
      <c r="N134" s="738"/>
      <c r="O134" s="739"/>
      <c r="P134" s="159" t="s">
        <v>5</v>
      </c>
      <c r="Q134" s="483" t="s">
        <v>16</v>
      </c>
      <c r="R134" s="737">
        <f>J134*N134*2800</f>
        <v>0</v>
      </c>
      <c r="S134" s="737"/>
      <c r="T134" s="737"/>
      <c r="U134" s="159" t="s">
        <v>1</v>
      </c>
      <c r="V134" s="159"/>
      <c r="W134" s="21"/>
      <c r="X134" s="230" t="s">
        <v>372</v>
      </c>
      <c r="Y134" s="210"/>
      <c r="Z134" s="159"/>
      <c r="AA134" s="156"/>
      <c r="AB134" s="25" t="s">
        <v>18</v>
      </c>
      <c r="AC134" s="741">
        <f>AA134*37</f>
        <v>0</v>
      </c>
      <c r="AD134" s="741"/>
      <c r="AE134" s="22" t="s">
        <v>1</v>
      </c>
    </row>
    <row r="135" spans="2:31" s="19" customFormat="1" x14ac:dyDescent="0.2">
      <c r="B135" s="20"/>
      <c r="C135" s="21"/>
      <c r="D135" s="21"/>
      <c r="E135" s="159"/>
      <c r="F135" s="159"/>
      <c r="G135" s="159"/>
      <c r="H135" s="211" t="s">
        <v>370</v>
      </c>
      <c r="I135" s="211">
        <f>J135*N135</f>
        <v>0</v>
      </c>
      <c r="J135" s="36"/>
      <c r="K135" s="36"/>
      <c r="L135" s="489"/>
      <c r="M135" s="489"/>
      <c r="N135" s="36"/>
      <c r="O135" s="36"/>
      <c r="P135" s="489"/>
      <c r="Q135" s="489"/>
      <c r="R135" s="483"/>
      <c r="S135" s="483"/>
      <c r="T135" s="483"/>
      <c r="U135" s="159"/>
      <c r="V135" s="21"/>
      <c r="W135" s="21"/>
      <c r="X135" s="230" t="s">
        <v>372</v>
      </c>
      <c r="Y135" s="210"/>
      <c r="Z135" s="489"/>
      <c r="AA135" s="251"/>
      <c r="AB135" s="25" t="s">
        <v>18</v>
      </c>
      <c r="AC135" s="741">
        <f>AA135*37</f>
        <v>0</v>
      </c>
      <c r="AD135" s="741"/>
      <c r="AE135" s="22" t="s">
        <v>1</v>
      </c>
    </row>
    <row r="136" spans="2:31" s="19" customFormat="1" x14ac:dyDescent="0.2">
      <c r="B136" s="20"/>
      <c r="C136" s="21"/>
      <c r="D136" s="21"/>
      <c r="E136" s="159" t="s">
        <v>94</v>
      </c>
      <c r="F136" s="491"/>
      <c r="G136" s="492"/>
      <c r="H136" s="238"/>
      <c r="I136" s="238"/>
      <c r="J136" s="296"/>
      <c r="K136" s="296"/>
      <c r="L136" s="492"/>
      <c r="M136" s="492"/>
      <c r="N136" s="492"/>
      <c r="O136" s="492"/>
      <c r="P136" s="492"/>
      <c r="Q136" s="492"/>
      <c r="R136" s="492"/>
      <c r="S136" s="492"/>
      <c r="T136" s="492"/>
      <c r="U136" s="493"/>
      <c r="V136" s="159"/>
      <c r="W136" s="159"/>
      <c r="X136" s="230" t="s">
        <v>372</v>
      </c>
      <c r="Y136" s="206"/>
      <c r="Z136" s="159"/>
      <c r="AA136" s="25"/>
      <c r="AB136" s="159"/>
      <c r="AC136" s="159"/>
      <c r="AD136" s="159"/>
      <c r="AE136" s="24"/>
    </row>
    <row r="137" spans="2:31" s="19" customFormat="1" ht="13.5" customHeight="1" x14ac:dyDescent="0.2">
      <c r="B137" s="20"/>
      <c r="C137" s="21"/>
      <c r="D137" s="21"/>
      <c r="E137" s="159" t="s">
        <v>10</v>
      </c>
      <c r="F137" s="491"/>
      <c r="G137" s="492"/>
      <c r="H137" s="238"/>
      <c r="I137" s="238"/>
      <c r="J137" s="296"/>
      <c r="K137" s="296"/>
      <c r="L137" s="492"/>
      <c r="M137" s="492"/>
      <c r="N137" s="492"/>
      <c r="O137" s="492"/>
      <c r="P137" s="492"/>
      <c r="Q137" s="492"/>
      <c r="R137" s="492"/>
      <c r="S137" s="492"/>
      <c r="T137" s="492"/>
      <c r="U137" s="493"/>
      <c r="V137" s="159"/>
      <c r="W137" s="149"/>
      <c r="X137" s="230" t="s">
        <v>372</v>
      </c>
      <c r="Y137" s="210"/>
      <c r="Z137" s="26" t="s">
        <v>17</v>
      </c>
      <c r="AA137" s="768"/>
      <c r="AB137" s="742"/>
      <c r="AC137" s="747"/>
      <c r="AD137" s="770"/>
      <c r="AE137" s="772" t="s">
        <v>1</v>
      </c>
    </row>
    <row r="138" spans="2:31" s="19" customFormat="1" ht="13.5" customHeight="1" x14ac:dyDescent="0.2">
      <c r="B138" s="20"/>
      <c r="C138" s="21"/>
      <c r="D138" s="21"/>
      <c r="E138" s="159"/>
      <c r="F138" s="489"/>
      <c r="G138" s="489"/>
      <c r="H138" s="212"/>
      <c r="I138" s="212"/>
      <c r="J138" s="36"/>
      <c r="K138" s="36"/>
      <c r="L138" s="489"/>
      <c r="M138" s="489"/>
      <c r="N138" s="489"/>
      <c r="O138" s="489"/>
      <c r="P138" s="489"/>
      <c r="Q138" s="489"/>
      <c r="R138" s="489"/>
      <c r="S138" s="489"/>
      <c r="T138" s="489"/>
      <c r="U138" s="489"/>
      <c r="V138" s="159"/>
      <c r="W138" s="21"/>
      <c r="X138" s="230" t="s">
        <v>372</v>
      </c>
      <c r="Y138" s="210"/>
      <c r="Z138" s="25" t="s">
        <v>82</v>
      </c>
      <c r="AA138" s="769"/>
      <c r="AB138" s="744"/>
      <c r="AC138" s="749"/>
      <c r="AD138" s="771"/>
      <c r="AE138" s="772"/>
    </row>
    <row r="139" spans="2:31" s="19" customFormat="1" ht="12.75" customHeight="1" x14ac:dyDescent="0.2">
      <c r="B139" s="20"/>
      <c r="C139" s="21"/>
      <c r="D139" s="21"/>
      <c r="E139" s="159"/>
      <c r="F139" s="489"/>
      <c r="G139" s="489"/>
      <c r="H139" s="212"/>
      <c r="I139" s="212"/>
      <c r="J139" s="36"/>
      <c r="K139" s="36"/>
      <c r="L139" s="489"/>
      <c r="M139" s="489"/>
      <c r="N139" s="489"/>
      <c r="O139" s="489"/>
      <c r="P139" s="489"/>
      <c r="Q139" s="489"/>
      <c r="R139" s="489"/>
      <c r="S139" s="489"/>
      <c r="T139" s="489"/>
      <c r="U139" s="489"/>
      <c r="V139" s="159"/>
      <c r="W139" s="21"/>
      <c r="X139" s="230" t="s">
        <v>372</v>
      </c>
      <c r="Y139" s="210"/>
      <c r="Z139" s="26"/>
      <c r="AA139" s="252"/>
      <c r="AB139" s="148"/>
      <c r="AC139" s="143"/>
      <c r="AD139" s="143"/>
      <c r="AE139" s="488"/>
    </row>
    <row r="140" spans="2:31" s="19" customFormat="1" ht="6.75" customHeight="1" x14ac:dyDescent="0.2">
      <c r="B140" s="20"/>
      <c r="C140" s="21"/>
      <c r="D140" s="21"/>
      <c r="E140" s="159"/>
      <c r="F140" s="489"/>
      <c r="G140" s="489"/>
      <c r="H140" s="212"/>
      <c r="I140" s="212"/>
      <c r="J140" s="36"/>
      <c r="K140" s="36"/>
      <c r="L140" s="489"/>
      <c r="M140" s="489"/>
      <c r="N140" s="489"/>
      <c r="O140" s="489"/>
      <c r="P140" s="489"/>
      <c r="Q140" s="489"/>
      <c r="R140" s="489"/>
      <c r="S140" s="489"/>
      <c r="T140" s="489"/>
      <c r="U140" s="489"/>
      <c r="V140" s="159"/>
      <c r="W140" s="21"/>
      <c r="X140" s="230" t="s">
        <v>372</v>
      </c>
      <c r="Y140" s="210"/>
      <c r="Z140" s="26"/>
      <c r="AA140" s="253"/>
      <c r="AB140" s="84"/>
      <c r="AC140" s="85"/>
      <c r="AD140" s="85"/>
      <c r="AE140" s="86"/>
    </row>
    <row r="141" spans="2:31" s="19" customFormat="1" x14ac:dyDescent="0.2">
      <c r="B141" s="20"/>
      <c r="C141" s="21"/>
      <c r="D141" s="71" t="s">
        <v>93</v>
      </c>
      <c r="G141" s="21"/>
      <c r="H141" s="210"/>
      <c r="I141" s="210"/>
      <c r="J141" s="25"/>
      <c r="K141" s="25"/>
      <c r="L141" s="21"/>
      <c r="M141" s="21"/>
      <c r="N141" s="25"/>
      <c r="O141" s="25"/>
      <c r="P141" s="21"/>
      <c r="Q141" s="483"/>
      <c r="R141" s="21"/>
      <c r="S141" s="21"/>
      <c r="T141" s="21"/>
      <c r="U141" s="21"/>
      <c r="V141" s="21"/>
      <c r="W141" s="71" t="s">
        <v>84</v>
      </c>
      <c r="X141" s="229"/>
      <c r="Y141" s="229"/>
      <c r="Z141" s="21"/>
      <c r="AA141" s="253"/>
      <c r="AB141" s="84"/>
      <c r="AC141" s="85"/>
      <c r="AD141" s="85"/>
      <c r="AE141" s="86"/>
    </row>
    <row r="142" spans="2:31" s="19" customFormat="1" x14ac:dyDescent="0.2">
      <c r="B142" s="20"/>
      <c r="C142" s="21"/>
      <c r="D142" s="149"/>
      <c r="E142" s="25" t="s">
        <v>92</v>
      </c>
      <c r="F142" s="733"/>
      <c r="G142" s="733"/>
      <c r="H142" s="211" t="s">
        <v>371</v>
      </c>
      <c r="I142" s="211">
        <f>J142*N142</f>
        <v>0</v>
      </c>
      <c r="J142" s="738"/>
      <c r="K142" s="739"/>
      <c r="L142" s="21" t="s">
        <v>43</v>
      </c>
      <c r="M142" s="21" t="s">
        <v>15</v>
      </c>
      <c r="N142" s="738"/>
      <c r="O142" s="739"/>
      <c r="P142" s="159" t="s">
        <v>5</v>
      </c>
      <c r="Q142" s="483" t="s">
        <v>16</v>
      </c>
      <c r="R142" s="737">
        <f>J142*N142*1000</f>
        <v>0</v>
      </c>
      <c r="S142" s="737"/>
      <c r="T142" s="737"/>
      <c r="U142" s="159" t="s">
        <v>1</v>
      </c>
      <c r="V142" s="159"/>
      <c r="W142" s="149"/>
      <c r="X142" s="230" t="s">
        <v>373</v>
      </c>
      <c r="Y142" s="230"/>
      <c r="Z142" s="70" t="s">
        <v>17</v>
      </c>
      <c r="AA142" s="156"/>
      <c r="AB142" s="25" t="s">
        <v>18</v>
      </c>
      <c r="AC142" s="741">
        <f>AA142*37</f>
        <v>0</v>
      </c>
      <c r="AD142" s="741"/>
      <c r="AE142" s="22" t="s">
        <v>1</v>
      </c>
    </row>
    <row r="143" spans="2:31" s="19" customFormat="1" x14ac:dyDescent="0.2">
      <c r="B143" s="20"/>
      <c r="C143" s="21"/>
      <c r="D143" s="21"/>
      <c r="E143" s="159"/>
      <c r="F143" s="735"/>
      <c r="G143" s="735"/>
      <c r="H143" s="211" t="s">
        <v>371</v>
      </c>
      <c r="I143" s="211">
        <f>J143*N143</f>
        <v>0</v>
      </c>
      <c r="J143" s="733"/>
      <c r="K143" s="733"/>
      <c r="L143" s="21"/>
      <c r="M143" s="21"/>
      <c r="N143" s="733"/>
      <c r="O143" s="733"/>
      <c r="P143" s="159"/>
      <c r="Q143" s="483"/>
      <c r="R143" s="735"/>
      <c r="S143" s="735"/>
      <c r="T143" s="735"/>
      <c r="U143" s="159"/>
      <c r="V143" s="159"/>
      <c r="W143" s="21"/>
      <c r="X143" s="230" t="s">
        <v>373</v>
      </c>
      <c r="Y143" s="210"/>
      <c r="Z143" s="25" t="s">
        <v>83</v>
      </c>
      <c r="AA143" s="253"/>
      <c r="AB143" s="84"/>
      <c r="AC143" s="85"/>
      <c r="AD143" s="85"/>
      <c r="AE143" s="86"/>
    </row>
    <row r="144" spans="2:31" s="19" customFormat="1" x14ac:dyDescent="0.2">
      <c r="B144" s="20"/>
      <c r="C144" s="21"/>
      <c r="D144" s="21"/>
      <c r="E144" s="159" t="s">
        <v>94</v>
      </c>
      <c r="F144" s="491"/>
      <c r="G144" s="492"/>
      <c r="H144" s="238"/>
      <c r="I144" s="238"/>
      <c r="J144" s="296"/>
      <c r="K144" s="296"/>
      <c r="L144" s="492"/>
      <c r="M144" s="492"/>
      <c r="N144" s="492"/>
      <c r="O144" s="492"/>
      <c r="P144" s="492"/>
      <c r="Q144" s="492"/>
      <c r="R144" s="492"/>
      <c r="S144" s="492"/>
      <c r="T144" s="492"/>
      <c r="U144" s="493"/>
      <c r="V144" s="159"/>
      <c r="W144" s="159"/>
      <c r="X144" s="230" t="s">
        <v>373</v>
      </c>
      <c r="Y144" s="206"/>
      <c r="Z144" s="159"/>
      <c r="AA144" s="253"/>
      <c r="AB144" s="84"/>
      <c r="AC144" s="85"/>
      <c r="AD144" s="85"/>
      <c r="AE144" s="86"/>
    </row>
    <row r="145" spans="2:31" s="19" customFormat="1" ht="15" customHeight="1" x14ac:dyDescent="0.2">
      <c r="B145" s="20"/>
      <c r="C145" s="21"/>
      <c r="D145" s="21"/>
      <c r="E145" s="159" t="s">
        <v>10</v>
      </c>
      <c r="F145" s="491"/>
      <c r="G145" s="492"/>
      <c r="H145" s="238"/>
      <c r="I145" s="238"/>
      <c r="J145" s="296"/>
      <c r="K145" s="296"/>
      <c r="L145" s="492"/>
      <c r="M145" s="492"/>
      <c r="N145" s="492"/>
      <c r="O145" s="492"/>
      <c r="P145" s="492"/>
      <c r="Q145" s="492"/>
      <c r="R145" s="492"/>
      <c r="S145" s="492"/>
      <c r="T145" s="492"/>
      <c r="U145" s="493"/>
      <c r="V145" s="159"/>
      <c r="W145" s="149"/>
      <c r="X145" s="230" t="s">
        <v>373</v>
      </c>
      <c r="Y145" s="210"/>
      <c r="Z145" s="26" t="s">
        <v>17</v>
      </c>
      <c r="AA145" s="768"/>
      <c r="AB145" s="742"/>
      <c r="AC145" s="747"/>
      <c r="AD145" s="770"/>
      <c r="AE145" s="772" t="s">
        <v>1</v>
      </c>
    </row>
    <row r="146" spans="2:31" s="19" customFormat="1" ht="15" customHeight="1" x14ac:dyDescent="0.2">
      <c r="B146" s="20"/>
      <c r="C146" s="21"/>
      <c r="D146" s="21"/>
      <c r="E146" s="159"/>
      <c r="F146" s="489"/>
      <c r="G146" s="489"/>
      <c r="H146" s="212"/>
      <c r="I146" s="212"/>
      <c r="J146" s="36"/>
      <c r="K146" s="36"/>
      <c r="L146" s="489"/>
      <c r="M146" s="489"/>
      <c r="N146" s="489"/>
      <c r="O146" s="489"/>
      <c r="P146" s="489"/>
      <c r="Q146" s="489"/>
      <c r="R146" s="489"/>
      <c r="S146" s="489"/>
      <c r="T146" s="489"/>
      <c r="U146" s="489"/>
      <c r="V146" s="159"/>
      <c r="W146" s="21"/>
      <c r="X146" s="230" t="s">
        <v>373</v>
      </c>
      <c r="Y146" s="210"/>
      <c r="Z146" s="25" t="s">
        <v>82</v>
      </c>
      <c r="AA146" s="769"/>
      <c r="AB146" s="744"/>
      <c r="AC146" s="749"/>
      <c r="AD146" s="771"/>
      <c r="AE146" s="772"/>
    </row>
    <row r="147" spans="2:31" s="19" customFormat="1" x14ac:dyDescent="0.2">
      <c r="B147" s="20"/>
      <c r="C147" s="21"/>
      <c r="D147" s="21"/>
      <c r="E147" s="159"/>
      <c r="F147" s="489"/>
      <c r="G147" s="489"/>
      <c r="H147" s="212"/>
      <c r="I147" s="212"/>
      <c r="J147" s="36"/>
      <c r="K147" s="36"/>
      <c r="L147" s="489"/>
      <c r="M147" s="489"/>
      <c r="N147" s="489"/>
      <c r="O147" s="489"/>
      <c r="P147" s="489"/>
      <c r="Q147" s="489"/>
      <c r="R147" s="489"/>
      <c r="S147" s="489"/>
      <c r="T147" s="489"/>
      <c r="U147" s="489"/>
      <c r="V147" s="159"/>
      <c r="W147" s="21"/>
      <c r="X147" s="230" t="s">
        <v>373</v>
      </c>
      <c r="Y147" s="210"/>
      <c r="AA147" s="253"/>
      <c r="AB147" s="84"/>
      <c r="AC147" s="85"/>
      <c r="AD147" s="85"/>
      <c r="AE147" s="86"/>
    </row>
    <row r="148" spans="2:31" s="19" customFormat="1" ht="13.5" customHeight="1" x14ac:dyDescent="0.2">
      <c r="B148" s="20"/>
      <c r="C148" s="21"/>
      <c r="D148" s="149"/>
      <c r="E148" s="21" t="s">
        <v>13</v>
      </c>
      <c r="F148" s="21" t="s">
        <v>338</v>
      </c>
      <c r="G148" s="21"/>
      <c r="H148" s="210" t="s">
        <v>367</v>
      </c>
      <c r="I148" s="210"/>
      <c r="J148" s="738"/>
      <c r="K148" s="739"/>
      <c r="L148" s="25" t="s">
        <v>126</v>
      </c>
      <c r="M148" s="21" t="s">
        <v>15</v>
      </c>
      <c r="N148" s="741">
        <v>60</v>
      </c>
      <c r="O148" s="741"/>
      <c r="P148" s="25" t="s">
        <v>127</v>
      </c>
      <c r="Q148" s="483" t="s">
        <v>16</v>
      </c>
      <c r="R148" s="737">
        <f>J148*N148</f>
        <v>0</v>
      </c>
      <c r="S148" s="737"/>
      <c r="T148" s="737"/>
      <c r="U148" s="159" t="s">
        <v>1</v>
      </c>
      <c r="V148" s="21"/>
      <c r="X148" s="228"/>
      <c r="Y148" s="228"/>
      <c r="AA148" s="38"/>
      <c r="AE148" s="22"/>
    </row>
    <row r="149" spans="2:31" s="19" customFormat="1" ht="13.5" customHeight="1" x14ac:dyDescent="0.2">
      <c r="B149" s="20"/>
      <c r="C149" s="21"/>
      <c r="D149" s="21"/>
      <c r="E149" s="21"/>
      <c r="F149" s="21" t="s">
        <v>339</v>
      </c>
      <c r="G149" s="21"/>
      <c r="H149" s="210" t="s">
        <v>368</v>
      </c>
      <c r="I149" s="210"/>
      <c r="J149" s="738"/>
      <c r="K149" s="739"/>
      <c r="L149" s="25" t="s">
        <v>126</v>
      </c>
      <c r="M149" s="21" t="s">
        <v>15</v>
      </c>
      <c r="N149" s="741">
        <v>60</v>
      </c>
      <c r="O149" s="741"/>
      <c r="P149" s="25" t="s">
        <v>127</v>
      </c>
      <c r="Q149" s="483" t="s">
        <v>16</v>
      </c>
      <c r="R149" s="737">
        <f>J149*N149</f>
        <v>0</v>
      </c>
      <c r="S149" s="737"/>
      <c r="T149" s="737"/>
      <c r="U149" s="159" t="s">
        <v>1</v>
      </c>
      <c r="V149" s="21"/>
      <c r="X149" s="228"/>
      <c r="Y149" s="228"/>
      <c r="AA149" s="38"/>
      <c r="AE149" s="22"/>
    </row>
    <row r="150" spans="2:31" s="19" customFormat="1" ht="13.5" customHeight="1" x14ac:dyDescent="0.2">
      <c r="B150" s="20"/>
      <c r="C150" s="21"/>
      <c r="D150" s="21"/>
      <c r="E150" s="21"/>
      <c r="F150" s="21" t="s">
        <v>340</v>
      </c>
      <c r="G150" s="21"/>
      <c r="H150" s="210" t="s">
        <v>369</v>
      </c>
      <c r="I150" s="210"/>
      <c r="J150" s="738"/>
      <c r="K150" s="739"/>
      <c r="L150" s="25" t="s">
        <v>126</v>
      </c>
      <c r="M150" s="21" t="s">
        <v>15</v>
      </c>
      <c r="N150" s="741">
        <v>60</v>
      </c>
      <c r="O150" s="741"/>
      <c r="P150" s="25" t="s">
        <v>127</v>
      </c>
      <c r="Q150" s="483" t="s">
        <v>16</v>
      </c>
      <c r="R150" s="737">
        <f>J150*N150</f>
        <v>0</v>
      </c>
      <c r="S150" s="737"/>
      <c r="T150" s="737"/>
      <c r="U150" s="159" t="s">
        <v>1</v>
      </c>
      <c r="V150" s="21"/>
      <c r="X150" s="228"/>
      <c r="Y150" s="228"/>
      <c r="AA150" s="38"/>
      <c r="AE150" s="22"/>
    </row>
    <row r="151" spans="2:31" s="19" customFormat="1" ht="13.5" customHeight="1" x14ac:dyDescent="0.2">
      <c r="B151" s="20"/>
      <c r="C151" s="21"/>
      <c r="D151" s="21"/>
      <c r="E151" s="21"/>
      <c r="F151" s="21"/>
      <c r="G151" s="21"/>
      <c r="H151" s="210"/>
      <c r="I151" s="210"/>
      <c r="J151" s="25"/>
      <c r="K151" s="25"/>
      <c r="L151" s="25"/>
      <c r="M151" s="21"/>
      <c r="N151" s="480"/>
      <c r="O151" s="480"/>
      <c r="P151" s="25"/>
      <c r="Q151" s="483"/>
      <c r="R151" s="481"/>
      <c r="S151" s="481"/>
      <c r="T151" s="481"/>
      <c r="U151" s="159"/>
      <c r="V151" s="21"/>
      <c r="X151" s="228"/>
      <c r="Y151" s="228"/>
      <c r="AA151" s="38"/>
      <c r="AE151" s="22"/>
    </row>
    <row r="152" spans="2:31" s="19" customFormat="1" ht="6.75" customHeight="1" x14ac:dyDescent="0.2">
      <c r="B152" s="20"/>
      <c r="C152" s="21"/>
      <c r="D152" s="21"/>
      <c r="E152" s="21"/>
      <c r="F152" s="21"/>
      <c r="G152" s="21"/>
      <c r="H152" s="210"/>
      <c r="I152" s="210"/>
      <c r="J152" s="482"/>
      <c r="K152" s="482"/>
      <c r="L152" s="21"/>
      <c r="M152" s="21"/>
      <c r="N152" s="480"/>
      <c r="O152" s="480"/>
      <c r="P152" s="25"/>
      <c r="Q152" s="483"/>
      <c r="R152" s="483"/>
      <c r="S152" s="483"/>
      <c r="T152" s="483"/>
      <c r="U152" s="159"/>
      <c r="V152" s="21"/>
      <c r="X152" s="228"/>
      <c r="Y152" s="228"/>
      <c r="AA152" s="38"/>
      <c r="AE152" s="22"/>
    </row>
    <row r="153" spans="2:31" s="19" customFormat="1" ht="13.5" customHeight="1" x14ac:dyDescent="0.2">
      <c r="B153" s="20"/>
      <c r="C153" s="21"/>
      <c r="D153" s="149"/>
      <c r="E153" s="21" t="s">
        <v>374</v>
      </c>
      <c r="F153" s="21"/>
      <c r="G153" s="21"/>
      <c r="H153" s="210" t="s">
        <v>375</v>
      </c>
      <c r="I153" s="210"/>
      <c r="J153" s="738"/>
      <c r="K153" s="739"/>
      <c r="L153" s="21" t="s">
        <v>107</v>
      </c>
      <c r="M153" s="21" t="s">
        <v>15</v>
      </c>
      <c r="N153" s="775">
        <v>550</v>
      </c>
      <c r="O153" s="775"/>
      <c r="P153" s="25" t="s">
        <v>108</v>
      </c>
      <c r="Q153" s="483" t="s">
        <v>16</v>
      </c>
      <c r="R153" s="737">
        <f>J153*N153</f>
        <v>0</v>
      </c>
      <c r="S153" s="737"/>
      <c r="T153" s="737"/>
      <c r="U153" s="159" t="s">
        <v>1</v>
      </c>
      <c r="V153" s="21"/>
      <c r="X153" s="228"/>
      <c r="Y153" s="228"/>
      <c r="AA153" s="38"/>
      <c r="AE153" s="22"/>
    </row>
    <row r="154" spans="2:31" s="19" customFormat="1" ht="13.5" customHeight="1" x14ac:dyDescent="0.2">
      <c r="B154" s="20"/>
      <c r="C154" s="21"/>
      <c r="D154" s="21"/>
      <c r="E154" s="21"/>
      <c r="F154" s="21"/>
      <c r="G154" s="21"/>
      <c r="H154" s="210"/>
      <c r="I154" s="210"/>
      <c r="J154" s="482"/>
      <c r="K154" s="482"/>
      <c r="L154" s="21"/>
      <c r="M154" s="21"/>
      <c r="N154" s="400"/>
      <c r="O154" s="400"/>
      <c r="P154" s="25"/>
      <c r="Q154" s="483"/>
      <c r="R154" s="481"/>
      <c r="S154" s="481"/>
      <c r="T154" s="481"/>
      <c r="U154" s="159"/>
      <c r="V154" s="21"/>
      <c r="X154" s="228"/>
      <c r="Y154" s="228"/>
      <c r="AA154" s="38"/>
      <c r="AE154" s="22"/>
    </row>
    <row r="155" spans="2:31" s="19" customFormat="1" ht="13.5" customHeight="1" x14ac:dyDescent="0.2">
      <c r="B155" s="20"/>
      <c r="C155" s="21"/>
      <c r="D155" s="149"/>
      <c r="E155" s="21" t="s">
        <v>106</v>
      </c>
      <c r="F155" s="21"/>
      <c r="G155" s="21"/>
      <c r="H155" s="210" t="s">
        <v>381</v>
      </c>
      <c r="I155" s="210"/>
      <c r="J155" s="738"/>
      <c r="K155" s="739"/>
      <c r="L155" s="159" t="s">
        <v>610</v>
      </c>
      <c r="M155" s="21" t="s">
        <v>15</v>
      </c>
      <c r="N155" s="777">
        <v>1900</v>
      </c>
      <c r="O155" s="777"/>
      <c r="P155" s="25" t="s">
        <v>611</v>
      </c>
      <c r="Q155" s="483" t="s">
        <v>16</v>
      </c>
      <c r="R155" s="737">
        <f>ROUNDUP(J155*N155,0)</f>
        <v>0</v>
      </c>
      <c r="S155" s="737"/>
      <c r="T155" s="737"/>
      <c r="U155" s="159" t="s">
        <v>1</v>
      </c>
      <c r="V155" s="21"/>
      <c r="X155" s="228"/>
      <c r="Y155" s="228"/>
      <c r="AA155" s="38"/>
      <c r="AE155" s="22"/>
    </row>
    <row r="156" spans="2:31" s="19" customFormat="1" ht="13.5" customHeight="1" x14ac:dyDescent="0.2">
      <c r="B156" s="20"/>
      <c r="C156" s="21"/>
      <c r="D156" s="21"/>
      <c r="E156" s="21" t="s">
        <v>612</v>
      </c>
      <c r="F156" s="21"/>
      <c r="G156" s="21"/>
      <c r="H156" s="210"/>
      <c r="I156" s="210"/>
      <c r="J156" s="482"/>
      <c r="K156" s="482"/>
      <c r="L156" s="21"/>
      <c r="M156" s="21"/>
      <c r="N156" s="482"/>
      <c r="O156" s="482"/>
      <c r="P156" s="25"/>
      <c r="Q156" s="483"/>
      <c r="R156" s="483"/>
      <c r="S156" s="483"/>
      <c r="T156" s="483"/>
      <c r="U156" s="159"/>
      <c r="V156" s="21"/>
      <c r="X156" s="228"/>
      <c r="Y156" s="228"/>
      <c r="AA156" s="38"/>
      <c r="AE156" s="22"/>
    </row>
    <row r="157" spans="2:31" s="19" customFormat="1" ht="9" customHeight="1" x14ac:dyDescent="0.2">
      <c r="B157" s="20"/>
      <c r="C157" s="21"/>
      <c r="D157" s="21"/>
      <c r="E157" s="21"/>
      <c r="F157" s="21"/>
      <c r="G157" s="21"/>
      <c r="H157" s="210"/>
      <c r="I157" s="210"/>
      <c r="J157" s="25"/>
      <c r="K157" s="25"/>
      <c r="L157" s="21"/>
      <c r="M157" s="21"/>
      <c r="N157" s="25"/>
      <c r="O157" s="25"/>
      <c r="P157" s="21"/>
      <c r="Q157" s="483"/>
      <c r="R157" s="21"/>
      <c r="S157" s="21"/>
      <c r="T157" s="21"/>
      <c r="U157" s="21"/>
      <c r="V157" s="21"/>
      <c r="W157" s="21"/>
      <c r="X157" s="210"/>
      <c r="Y157" s="210"/>
      <c r="Z157" s="21"/>
      <c r="AA157" s="25"/>
      <c r="AB157" s="25"/>
      <c r="AC157" s="25"/>
      <c r="AD157" s="21"/>
      <c r="AE157" s="22"/>
    </row>
    <row r="158" spans="2:31" s="19" customFormat="1" ht="18.75" customHeight="1" x14ac:dyDescent="0.2">
      <c r="B158" s="20"/>
      <c r="C158" s="21"/>
      <c r="D158" s="21"/>
      <c r="E158" s="26"/>
      <c r="F158" s="26"/>
      <c r="G158" s="26"/>
      <c r="H158" s="213"/>
      <c r="I158" s="213"/>
      <c r="J158" s="733"/>
      <c r="K158" s="733"/>
      <c r="L158" s="21"/>
      <c r="M158" s="21"/>
      <c r="N158" s="733"/>
      <c r="O158" s="733"/>
      <c r="P158" s="25"/>
      <c r="Q158" s="483"/>
      <c r="R158" s="735"/>
      <c r="S158" s="735"/>
      <c r="T158" s="735"/>
      <c r="U158" s="159"/>
      <c r="V158" s="21"/>
      <c r="W158" s="21"/>
      <c r="X158" s="210" t="s">
        <v>376</v>
      </c>
      <c r="Y158" s="210">
        <f>AB158</f>
        <v>0</v>
      </c>
      <c r="Z158" s="760" t="s">
        <v>23</v>
      </c>
      <c r="AA158" s="760"/>
      <c r="AB158" s="761">
        <f>SUM(R132:T134)+SUM(R142)+SUM(AC132:AD152)+SUM(R148:T155)</f>
        <v>0</v>
      </c>
      <c r="AC158" s="761"/>
      <c r="AD158" s="761"/>
      <c r="AE158" s="32" t="s">
        <v>1</v>
      </c>
    </row>
    <row r="159" spans="2:31" s="19" customFormat="1" ht="6" customHeight="1" x14ac:dyDescent="0.2">
      <c r="B159" s="27"/>
      <c r="C159" s="28"/>
      <c r="D159" s="28"/>
      <c r="E159" s="28"/>
      <c r="F159" s="28"/>
      <c r="G159" s="28"/>
      <c r="H159" s="214"/>
      <c r="I159" s="214"/>
      <c r="J159" s="37"/>
      <c r="K159" s="37"/>
      <c r="L159" s="28"/>
      <c r="M159" s="28"/>
      <c r="N159" s="37"/>
      <c r="O159" s="37"/>
      <c r="P159" s="28"/>
      <c r="Q159" s="484"/>
      <c r="R159" s="28"/>
      <c r="S159" s="28"/>
      <c r="T159" s="28"/>
      <c r="U159" s="28"/>
      <c r="V159" s="28"/>
      <c r="W159" s="28"/>
      <c r="X159" s="214"/>
      <c r="Y159" s="214"/>
      <c r="Z159" s="28"/>
      <c r="AA159" s="37"/>
      <c r="AB159" s="37"/>
      <c r="AC159" s="37"/>
      <c r="AD159" s="28"/>
      <c r="AE159" s="30"/>
    </row>
    <row r="160" spans="2:31" s="19" customFormat="1" ht="12.75" customHeight="1" x14ac:dyDescent="0.2">
      <c r="B160" s="16"/>
      <c r="C160" s="16"/>
      <c r="D160" s="16"/>
      <c r="E160" s="16"/>
      <c r="F160" s="16"/>
      <c r="G160" s="16"/>
      <c r="H160" s="215"/>
      <c r="I160" s="215"/>
      <c r="J160" s="39"/>
      <c r="K160" s="39"/>
      <c r="L160" s="16"/>
      <c r="M160" s="16"/>
      <c r="N160" s="39"/>
      <c r="O160" s="39"/>
      <c r="P160" s="16"/>
      <c r="Q160" s="17"/>
      <c r="R160" s="16"/>
      <c r="S160" s="16"/>
      <c r="T160" s="16"/>
      <c r="U160" s="16"/>
      <c r="V160" s="16"/>
      <c r="W160" s="16"/>
      <c r="X160" s="215"/>
      <c r="Y160" s="215"/>
      <c r="Z160" s="16"/>
      <c r="AA160" s="39"/>
      <c r="AB160" s="39"/>
      <c r="AC160" s="39"/>
      <c r="AD160" s="16"/>
      <c r="AE160" s="16"/>
    </row>
    <row r="161" spans="2:31" s="19" customFormat="1" ht="12.75" customHeight="1" x14ac:dyDescent="0.2">
      <c r="B161" s="21"/>
      <c r="C161" s="21"/>
      <c r="D161" s="21"/>
      <c r="E161" s="21"/>
      <c r="F161" s="21"/>
      <c r="G161" s="21"/>
      <c r="H161" s="210"/>
      <c r="I161" s="210"/>
      <c r="J161" s="25"/>
      <c r="K161" s="25"/>
      <c r="L161" s="21"/>
      <c r="M161" s="21"/>
      <c r="N161" s="25"/>
      <c r="O161" s="25"/>
      <c r="P161" s="21"/>
      <c r="Q161" s="78"/>
      <c r="R161" s="21"/>
      <c r="S161" s="21"/>
      <c r="T161" s="21"/>
      <c r="U161" s="21"/>
      <c r="V161" s="21"/>
      <c r="W161" s="21"/>
      <c r="X161" s="210"/>
      <c r="Y161" s="210"/>
      <c r="Z161" s="21"/>
      <c r="AA161" s="25"/>
      <c r="AB161" s="25"/>
      <c r="AC161" s="25"/>
      <c r="AD161" s="21"/>
      <c r="AE161" s="21"/>
    </row>
  </sheetData>
  <mergeCells count="251">
    <mergeCell ref="J25:K25"/>
    <mergeCell ref="N25:O25"/>
    <mergeCell ref="R25:T25"/>
    <mergeCell ref="J90:K90"/>
    <mergeCell ref="N90:O90"/>
    <mergeCell ref="R90:T90"/>
    <mergeCell ref="J57:K57"/>
    <mergeCell ref="N57:O57"/>
    <mergeCell ref="R57:T57"/>
    <mergeCell ref="J58:K58"/>
    <mergeCell ref="R32:T32"/>
    <mergeCell ref="N73:O73"/>
    <mergeCell ref="R73:T73"/>
    <mergeCell ref="J89:K89"/>
    <mergeCell ref="N89:O89"/>
    <mergeCell ref="R89:T89"/>
    <mergeCell ref="B4:C4"/>
    <mergeCell ref="Q4:R4"/>
    <mergeCell ref="F7:G7"/>
    <mergeCell ref="J7:K7"/>
    <mergeCell ref="N7:O7"/>
    <mergeCell ref="R7:T7"/>
    <mergeCell ref="AC7:AD7"/>
    <mergeCell ref="F8:G8"/>
    <mergeCell ref="J8:K8"/>
    <mergeCell ref="N8:O8"/>
    <mergeCell ref="R8:T8"/>
    <mergeCell ref="AC8:AD8"/>
    <mergeCell ref="J9:K9"/>
    <mergeCell ref="N9:O9"/>
    <mergeCell ref="R9:T9"/>
    <mergeCell ref="AC9:AD9"/>
    <mergeCell ref="AC10:AD10"/>
    <mergeCell ref="J91:K91"/>
    <mergeCell ref="N91:O91"/>
    <mergeCell ref="R91:T91"/>
    <mergeCell ref="N58:O58"/>
    <mergeCell ref="R58:T58"/>
    <mergeCell ref="AA12:AB13"/>
    <mergeCell ref="AC12:AD13"/>
    <mergeCell ref="J75:K75"/>
    <mergeCell ref="N75:O75"/>
    <mergeCell ref="R75:T75"/>
    <mergeCell ref="AC75:AD75"/>
    <mergeCell ref="AC76:AD76"/>
    <mergeCell ref="AB65:AD65"/>
    <mergeCell ref="AC47:AD48"/>
    <mergeCell ref="AC42:AD42"/>
    <mergeCell ref="R65:T65"/>
    <mergeCell ref="Z65:AA65"/>
    <mergeCell ref="J32:K32"/>
    <mergeCell ref="N32:O32"/>
    <mergeCell ref="AE12:AE13"/>
    <mergeCell ref="F17:G17"/>
    <mergeCell ref="J17:K17"/>
    <mergeCell ref="N17:O17"/>
    <mergeCell ref="R17:T17"/>
    <mergeCell ref="AC17:AD17"/>
    <mergeCell ref="J59:K59"/>
    <mergeCell ref="N59:O59"/>
    <mergeCell ref="R59:T59"/>
    <mergeCell ref="N44:O44"/>
    <mergeCell ref="F53:G53"/>
    <mergeCell ref="F52:G52"/>
    <mergeCell ref="AB34:AD34"/>
    <mergeCell ref="AA20:AB21"/>
    <mergeCell ref="AC20:AD21"/>
    <mergeCell ref="AE20:AE21"/>
    <mergeCell ref="J23:K23"/>
    <mergeCell ref="N23:O23"/>
    <mergeCell ref="R23:T23"/>
    <mergeCell ref="J24:K24"/>
    <mergeCell ref="N24:O24"/>
    <mergeCell ref="R24:T24"/>
    <mergeCell ref="AC45:AD45"/>
    <mergeCell ref="AC55:AD56"/>
    <mergeCell ref="B70:C70"/>
    <mergeCell ref="Q70:R70"/>
    <mergeCell ref="J28:K28"/>
    <mergeCell ref="N28:O28"/>
    <mergeCell ref="R28:T28"/>
    <mergeCell ref="Z34:AA34"/>
    <mergeCell ref="B39:C39"/>
    <mergeCell ref="F42:G42"/>
    <mergeCell ref="J42:K42"/>
    <mergeCell ref="N42:O42"/>
    <mergeCell ref="N53:O53"/>
    <mergeCell ref="R53:T53"/>
    <mergeCell ref="Q39:S39"/>
    <mergeCell ref="T39:U39"/>
    <mergeCell ref="AA55:AB56"/>
    <mergeCell ref="R42:T42"/>
    <mergeCell ref="AB39:AD39"/>
    <mergeCell ref="AB70:AD70"/>
    <mergeCell ref="J52:K52"/>
    <mergeCell ref="N52:O52"/>
    <mergeCell ref="R52:T52"/>
    <mergeCell ref="R44:T44"/>
    <mergeCell ref="J65:K65"/>
    <mergeCell ref="N65:O65"/>
    <mergeCell ref="AC73:AD73"/>
    <mergeCell ref="F74:G74"/>
    <mergeCell ref="J74:K74"/>
    <mergeCell ref="N74:O74"/>
    <mergeCell ref="R74:T74"/>
    <mergeCell ref="AC74:AD74"/>
    <mergeCell ref="AA78:AB79"/>
    <mergeCell ref="AC78:AD79"/>
    <mergeCell ref="AE86:AE87"/>
    <mergeCell ref="AE78:AE79"/>
    <mergeCell ref="F83:G83"/>
    <mergeCell ref="J83:K83"/>
    <mergeCell ref="N83:O83"/>
    <mergeCell ref="R83:T83"/>
    <mergeCell ref="AC83:AD83"/>
    <mergeCell ref="F84:G84"/>
    <mergeCell ref="J84:K84"/>
    <mergeCell ref="N84:O84"/>
    <mergeCell ref="R84:T84"/>
    <mergeCell ref="F115:G115"/>
    <mergeCell ref="F116:G116"/>
    <mergeCell ref="J107:K107"/>
    <mergeCell ref="N107:O107"/>
    <mergeCell ref="R107:T107"/>
    <mergeCell ref="AC107:AD107"/>
    <mergeCell ref="AC108:AD108"/>
    <mergeCell ref="AE118:AE119"/>
    <mergeCell ref="J121:K121"/>
    <mergeCell ref="N121:O121"/>
    <mergeCell ref="AE110:AE111"/>
    <mergeCell ref="B102:C102"/>
    <mergeCell ref="Q102:R102"/>
    <mergeCell ref="F105:G105"/>
    <mergeCell ref="J105:K105"/>
    <mergeCell ref="N105:O105"/>
    <mergeCell ref="R105:T105"/>
    <mergeCell ref="AC105:AD105"/>
    <mergeCell ref="F106:G106"/>
    <mergeCell ref="J106:K106"/>
    <mergeCell ref="N106:O106"/>
    <mergeCell ref="R106:T106"/>
    <mergeCell ref="AC106:AD106"/>
    <mergeCell ref="N149:O149"/>
    <mergeCell ref="R149:T149"/>
    <mergeCell ref="AA110:AB111"/>
    <mergeCell ref="AC110:AD111"/>
    <mergeCell ref="AA118:AB119"/>
    <mergeCell ref="AC118:AD119"/>
    <mergeCell ref="AC132:AD132"/>
    <mergeCell ref="R133:T133"/>
    <mergeCell ref="J115:K115"/>
    <mergeCell ref="N115:O115"/>
    <mergeCell ref="R115:T115"/>
    <mergeCell ref="AC115:AD115"/>
    <mergeCell ref="J116:K116"/>
    <mergeCell ref="N116:O116"/>
    <mergeCell ref="R116:T116"/>
    <mergeCell ref="J123:K123"/>
    <mergeCell ref="N123:O123"/>
    <mergeCell ref="R123:T123"/>
    <mergeCell ref="J122:K122"/>
    <mergeCell ref="N122:O122"/>
    <mergeCell ref="R122:T122"/>
    <mergeCell ref="R121:T121"/>
    <mergeCell ref="F142:G142"/>
    <mergeCell ref="J124:K124"/>
    <mergeCell ref="N124:O124"/>
    <mergeCell ref="R124:T124"/>
    <mergeCell ref="Z124:AA124"/>
    <mergeCell ref="AB124:AD124"/>
    <mergeCell ref="J142:K142"/>
    <mergeCell ref="N142:O142"/>
    <mergeCell ref="AB129:AD129"/>
    <mergeCell ref="AC134:AD134"/>
    <mergeCell ref="AC135:AD135"/>
    <mergeCell ref="AA137:AB138"/>
    <mergeCell ref="AC137:AD138"/>
    <mergeCell ref="F132:G132"/>
    <mergeCell ref="J132:K132"/>
    <mergeCell ref="AD1:AE1"/>
    <mergeCell ref="J153:K153"/>
    <mergeCell ref="N153:O153"/>
    <mergeCell ref="R153:T153"/>
    <mergeCell ref="J155:K155"/>
    <mergeCell ref="AA47:AB48"/>
    <mergeCell ref="J143:K143"/>
    <mergeCell ref="AE47:AE48"/>
    <mergeCell ref="Q129:R129"/>
    <mergeCell ref="B2:AE2"/>
    <mergeCell ref="N155:O155"/>
    <mergeCell ref="R155:T155"/>
    <mergeCell ref="B129:C129"/>
    <mergeCell ref="R142:T142"/>
    <mergeCell ref="AC142:AD142"/>
    <mergeCell ref="AC133:AD133"/>
    <mergeCell ref="J134:K134"/>
    <mergeCell ref="F133:G133"/>
    <mergeCell ref="J133:K133"/>
    <mergeCell ref="N133:O133"/>
    <mergeCell ref="N143:O143"/>
    <mergeCell ref="R143:T143"/>
    <mergeCell ref="F143:G143"/>
    <mergeCell ref="N134:O134"/>
    <mergeCell ref="AE55:AE56"/>
    <mergeCell ref="J62:K62"/>
    <mergeCell ref="N62:O62"/>
    <mergeCell ref="R62:T62"/>
    <mergeCell ref="AC52:AD52"/>
    <mergeCell ref="AC44:AD44"/>
    <mergeCell ref="J53:K53"/>
    <mergeCell ref="Z158:AA158"/>
    <mergeCell ref="AB158:AD158"/>
    <mergeCell ref="AA145:AB146"/>
    <mergeCell ref="AC145:AD146"/>
    <mergeCell ref="J148:K148"/>
    <mergeCell ref="N148:O148"/>
    <mergeCell ref="R148:T148"/>
    <mergeCell ref="J158:K158"/>
    <mergeCell ref="N158:O158"/>
    <mergeCell ref="R158:T158"/>
    <mergeCell ref="R134:T134"/>
    <mergeCell ref="J150:K150"/>
    <mergeCell ref="N150:O150"/>
    <mergeCell ref="R150:T150"/>
    <mergeCell ref="AE145:AE146"/>
    <mergeCell ref="AE137:AE138"/>
    <mergeCell ref="J149:K149"/>
    <mergeCell ref="E28:G29"/>
    <mergeCell ref="E32:G33"/>
    <mergeCell ref="AB4:AD4"/>
    <mergeCell ref="F18:G18"/>
    <mergeCell ref="J18:K18"/>
    <mergeCell ref="N18:O18"/>
    <mergeCell ref="R18:T18"/>
    <mergeCell ref="N132:O132"/>
    <mergeCell ref="R132:T132"/>
    <mergeCell ref="F43:G43"/>
    <mergeCell ref="J43:K43"/>
    <mergeCell ref="N43:O43"/>
    <mergeCell ref="R43:T43"/>
    <mergeCell ref="AC43:AD43"/>
    <mergeCell ref="J44:K44"/>
    <mergeCell ref="J92:K92"/>
    <mergeCell ref="N92:O92"/>
    <mergeCell ref="R92:T92"/>
    <mergeCell ref="AA86:AB87"/>
    <mergeCell ref="AC86:AD87"/>
    <mergeCell ref="F73:G73"/>
    <mergeCell ref="J73:K73"/>
    <mergeCell ref="Z92:AA92"/>
    <mergeCell ref="AB92:AD92"/>
  </mergeCells>
  <phoneticPr fontId="10"/>
  <pageMargins left="0.70866141732283472" right="0.31496062992125984" top="0.74803149606299213" bottom="0.74803149606299213" header="0.31496062992125984" footer="0.31496062992125984"/>
  <pageSetup paperSize="9" scale="89" orientation="portrait" r:id="rId1"/>
  <rowBreaks count="1" manualBreakCount="1">
    <brk id="6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60"/>
  <sheetViews>
    <sheetView view="pageBreakPreview" zoomScaleNormal="100" zoomScaleSheetLayoutView="100" workbookViewId="0">
      <selection activeCell="N57" sqref="N57:O57"/>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38.21875" style="216" hidden="1" customWidth="1"/>
    <col min="9" max="9" width="6.21875" style="216" hidden="1" customWidth="1"/>
    <col min="10" max="11" width="2" style="15" customWidth="1"/>
    <col min="12" max="13" width="3.44140625" style="1" bestFit="1" customWidth="1"/>
    <col min="14" max="15" width="2.33203125" style="1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3.44140625" style="1" customWidth="1"/>
    <col min="24" max="24" width="38.21875" style="216" hidden="1" customWidth="1"/>
    <col min="25" max="25" width="7.886718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566</v>
      </c>
      <c r="C1" s="14"/>
      <c r="AB1" s="1"/>
      <c r="AD1" s="756" t="s">
        <v>137</v>
      </c>
      <c r="AE1" s="756"/>
    </row>
    <row r="2" spans="2:31" ht="12" customHeight="1" x14ac:dyDescent="0.2">
      <c r="B2" s="755" t="s">
        <v>147</v>
      </c>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row>
    <row r="3" spans="2:31" ht="12" customHeight="1" x14ac:dyDescent="0.2">
      <c r="B3" s="12"/>
      <c r="C3" s="10"/>
      <c r="D3" s="10"/>
      <c r="E3" s="10"/>
      <c r="F3" s="10"/>
      <c r="G3" s="10"/>
      <c r="H3" s="208"/>
      <c r="I3" s="208"/>
      <c r="J3" s="35"/>
      <c r="K3" s="35"/>
      <c r="L3" s="10"/>
      <c r="M3" s="10"/>
      <c r="N3" s="35"/>
      <c r="O3" s="35"/>
      <c r="P3" s="10"/>
      <c r="Q3" s="9"/>
      <c r="R3" s="10"/>
      <c r="S3" s="10"/>
      <c r="T3" s="10"/>
      <c r="U3" s="10"/>
      <c r="V3" s="10"/>
      <c r="W3" s="10"/>
      <c r="X3" s="208" t="s">
        <v>34</v>
      </c>
      <c r="Y3" s="208" t="s">
        <v>36</v>
      </c>
      <c r="Z3" s="317" t="s">
        <v>494</v>
      </c>
      <c r="AA3" s="35"/>
      <c r="AB3" s="35"/>
      <c r="AC3" s="35"/>
      <c r="AD3" s="10"/>
      <c r="AE3" s="11"/>
    </row>
    <row r="4" spans="2:31" s="19" customFormat="1" ht="14.4" x14ac:dyDescent="0.2">
      <c r="B4" s="750"/>
      <c r="C4" s="735"/>
      <c r="D4" s="151"/>
      <c r="E4" s="31" t="s">
        <v>529</v>
      </c>
      <c r="F4" s="31"/>
      <c r="G4" s="31"/>
      <c r="H4" s="209"/>
      <c r="I4" s="209"/>
      <c r="J4" s="25"/>
      <c r="K4" s="25"/>
      <c r="L4" s="21"/>
      <c r="M4" s="21"/>
      <c r="N4" s="25"/>
      <c r="O4" s="25"/>
      <c r="P4" s="155" t="s">
        <v>25</v>
      </c>
      <c r="Q4" s="776"/>
      <c r="R4" s="776"/>
      <c r="S4" s="21"/>
      <c r="T4" s="21"/>
      <c r="U4" s="21"/>
      <c r="V4" s="21"/>
      <c r="W4" s="25" t="s">
        <v>492</v>
      </c>
      <c r="X4" s="210"/>
      <c r="Y4" s="210"/>
      <c r="Z4" s="315"/>
      <c r="AA4" s="312" t="s">
        <v>493</v>
      </c>
      <c r="AB4" s="740"/>
      <c r="AC4" s="740"/>
      <c r="AD4" s="740"/>
      <c r="AE4" s="22"/>
    </row>
    <row r="5" spans="2:31" s="19" customFormat="1" ht="9.75" customHeight="1" x14ac:dyDescent="0.2">
      <c r="B5" s="82"/>
      <c r="C5" s="78"/>
      <c r="D5" s="31"/>
      <c r="E5" s="31"/>
      <c r="F5" s="31"/>
      <c r="G5" s="31"/>
      <c r="H5" s="209"/>
      <c r="I5" s="209"/>
      <c r="J5" s="25"/>
      <c r="K5" s="25"/>
      <c r="L5" s="21"/>
      <c r="M5" s="21"/>
      <c r="N5" s="25"/>
      <c r="O5" s="25"/>
      <c r="P5" s="21"/>
      <c r="Q5" s="78"/>
      <c r="R5" s="78"/>
      <c r="S5" s="21"/>
      <c r="T5" s="21"/>
      <c r="U5" s="21"/>
      <c r="V5" s="21"/>
      <c r="W5" s="21"/>
      <c r="X5" s="210"/>
      <c r="Y5" s="210"/>
      <c r="Z5" s="21"/>
      <c r="AA5" s="25"/>
      <c r="AB5" s="25"/>
      <c r="AC5" s="25"/>
      <c r="AD5" s="21"/>
      <c r="AE5" s="22"/>
    </row>
    <row r="6" spans="2:31" s="19" customFormat="1" x14ac:dyDescent="0.2">
      <c r="B6" s="20"/>
      <c r="C6" s="21"/>
      <c r="D6" s="71" t="s">
        <v>85</v>
      </c>
      <c r="G6" s="21"/>
      <c r="H6" s="210"/>
      <c r="I6" s="210"/>
      <c r="J6" s="25"/>
      <c r="K6" s="25"/>
      <c r="L6" s="21"/>
      <c r="M6" s="21"/>
      <c r="N6" s="25"/>
      <c r="O6" s="25"/>
      <c r="P6" s="21"/>
      <c r="Q6" s="141"/>
      <c r="R6" s="21"/>
      <c r="S6" s="21"/>
      <c r="T6" s="21"/>
      <c r="U6" s="21"/>
      <c r="V6" s="21"/>
      <c r="W6" s="71" t="s">
        <v>84</v>
      </c>
      <c r="X6" s="229"/>
      <c r="Y6" s="229"/>
      <c r="Z6" s="21"/>
      <c r="AA6" s="25"/>
      <c r="AB6" s="25"/>
      <c r="AC6" s="25"/>
      <c r="AD6" s="21"/>
      <c r="AE6" s="22"/>
    </row>
    <row r="7" spans="2:31" s="19" customFormat="1" x14ac:dyDescent="0.2">
      <c r="B7" s="20"/>
      <c r="C7" s="21"/>
      <c r="D7" s="149"/>
      <c r="E7" s="147" t="s">
        <v>12</v>
      </c>
      <c r="F7" s="733" t="s">
        <v>40</v>
      </c>
      <c r="G7" s="733"/>
      <c r="H7" s="211" t="s">
        <v>505</v>
      </c>
      <c r="I7" s="211">
        <f>J7*N7</f>
        <v>0</v>
      </c>
      <c r="J7" s="738"/>
      <c r="K7" s="739"/>
      <c r="L7" s="21" t="s">
        <v>43</v>
      </c>
      <c r="M7" s="21" t="s">
        <v>15</v>
      </c>
      <c r="N7" s="766"/>
      <c r="O7" s="767"/>
      <c r="P7" s="147" t="s">
        <v>5</v>
      </c>
      <c r="Q7" s="141" t="s">
        <v>16</v>
      </c>
      <c r="R7" s="737">
        <f>J7*N7*2800</f>
        <v>0</v>
      </c>
      <c r="S7" s="737"/>
      <c r="T7" s="737"/>
      <c r="U7" s="147" t="s">
        <v>1</v>
      </c>
      <c r="V7" s="147"/>
      <c r="W7" s="149"/>
      <c r="X7" s="211" t="s">
        <v>506</v>
      </c>
      <c r="Y7" s="230"/>
      <c r="Z7" s="70" t="s">
        <v>17</v>
      </c>
      <c r="AA7" s="156"/>
      <c r="AB7" s="25" t="s">
        <v>18</v>
      </c>
      <c r="AC7" s="741">
        <f>AA7*37</f>
        <v>0</v>
      </c>
      <c r="AD7" s="741"/>
      <c r="AE7" s="22" t="s">
        <v>1</v>
      </c>
    </row>
    <row r="8" spans="2:31" s="19" customFormat="1" x14ac:dyDescent="0.2">
      <c r="B8" s="20"/>
      <c r="C8" s="21"/>
      <c r="D8" s="21"/>
      <c r="E8" s="147"/>
      <c r="F8" s="735" t="s">
        <v>41</v>
      </c>
      <c r="G8" s="735"/>
      <c r="H8" s="211" t="s">
        <v>505</v>
      </c>
      <c r="I8" s="211">
        <f>J8*N8</f>
        <v>0</v>
      </c>
      <c r="J8" s="738"/>
      <c r="K8" s="739"/>
      <c r="L8" s="21" t="s">
        <v>43</v>
      </c>
      <c r="M8" s="21" t="s">
        <v>15</v>
      </c>
      <c r="N8" s="766"/>
      <c r="O8" s="767"/>
      <c r="P8" s="147" t="s">
        <v>5</v>
      </c>
      <c r="Q8" s="141" t="s">
        <v>16</v>
      </c>
      <c r="R8" s="737">
        <f>J8*N8*2800</f>
        <v>0</v>
      </c>
      <c r="S8" s="737"/>
      <c r="T8" s="737"/>
      <c r="U8" s="147" t="s">
        <v>1</v>
      </c>
      <c r="V8" s="147"/>
      <c r="W8" s="21"/>
      <c r="X8" s="211" t="s">
        <v>506</v>
      </c>
      <c r="Y8" s="210"/>
      <c r="Z8" s="25" t="s">
        <v>83</v>
      </c>
      <c r="AA8" s="156"/>
      <c r="AB8" s="25" t="s">
        <v>18</v>
      </c>
      <c r="AC8" s="741">
        <f>AA8*37</f>
        <v>0</v>
      </c>
      <c r="AD8" s="741"/>
      <c r="AE8" s="22" t="s">
        <v>1</v>
      </c>
    </row>
    <row r="9" spans="2:31" s="19" customFormat="1" x14ac:dyDescent="0.2">
      <c r="B9" s="20"/>
      <c r="C9" s="21"/>
      <c r="D9" s="21"/>
      <c r="E9" s="147"/>
      <c r="F9" s="147"/>
      <c r="G9" s="147"/>
      <c r="H9" s="211" t="s">
        <v>505</v>
      </c>
      <c r="I9" s="211">
        <f>J9*N9</f>
        <v>0</v>
      </c>
      <c r="J9" s="738"/>
      <c r="K9" s="739"/>
      <c r="L9" s="21" t="s">
        <v>14</v>
      </c>
      <c r="M9" s="21" t="s">
        <v>15</v>
      </c>
      <c r="N9" s="766"/>
      <c r="O9" s="767"/>
      <c r="P9" s="147" t="s">
        <v>5</v>
      </c>
      <c r="Q9" s="141" t="s">
        <v>16</v>
      </c>
      <c r="R9" s="737">
        <f>J9*N9*2800</f>
        <v>0</v>
      </c>
      <c r="S9" s="737"/>
      <c r="T9" s="737"/>
      <c r="U9" s="147" t="s">
        <v>1</v>
      </c>
      <c r="V9" s="147"/>
      <c r="W9" s="21"/>
      <c r="X9" s="211" t="s">
        <v>506</v>
      </c>
      <c r="Y9" s="210"/>
      <c r="Z9" s="147"/>
      <c r="AA9" s="156"/>
      <c r="AB9" s="25" t="s">
        <v>18</v>
      </c>
      <c r="AC9" s="741">
        <f>AA9*37</f>
        <v>0</v>
      </c>
      <c r="AD9" s="741"/>
      <c r="AE9" s="22" t="s">
        <v>1</v>
      </c>
    </row>
    <row r="10" spans="2:31" s="19" customFormat="1" x14ac:dyDescent="0.2">
      <c r="B10" s="20"/>
      <c r="C10" s="21"/>
      <c r="D10" s="21"/>
      <c r="E10" s="147"/>
      <c r="F10" s="147"/>
      <c r="G10" s="147"/>
      <c r="H10" s="211" t="s">
        <v>505</v>
      </c>
      <c r="I10" s="211">
        <f>J10*N10</f>
        <v>0</v>
      </c>
      <c r="J10" s="36"/>
      <c r="K10" s="36"/>
      <c r="L10" s="145"/>
      <c r="M10" s="145"/>
      <c r="N10" s="239"/>
      <c r="O10" s="239"/>
      <c r="P10" s="145"/>
      <c r="Q10" s="145"/>
      <c r="R10" s="141"/>
      <c r="S10" s="141"/>
      <c r="T10" s="141"/>
      <c r="U10" s="147"/>
      <c r="V10" s="21"/>
      <c r="W10" s="21"/>
      <c r="X10" s="211" t="s">
        <v>506</v>
      </c>
      <c r="Y10" s="210"/>
      <c r="Z10" s="145"/>
      <c r="AA10" s="251"/>
      <c r="AB10" s="25" t="s">
        <v>18</v>
      </c>
      <c r="AC10" s="741">
        <f>AA10*37</f>
        <v>0</v>
      </c>
      <c r="AD10" s="741"/>
      <c r="AE10" s="22" t="s">
        <v>1</v>
      </c>
    </row>
    <row r="11" spans="2:31" s="19" customFormat="1" x14ac:dyDescent="0.2">
      <c r="B11" s="20"/>
      <c r="C11" s="21"/>
      <c r="D11" s="21"/>
      <c r="E11" s="147" t="s">
        <v>94</v>
      </c>
      <c r="F11" s="185"/>
      <c r="G11" s="186"/>
      <c r="H11" s="186"/>
      <c r="I11" s="186"/>
      <c r="J11" s="296"/>
      <c r="K11" s="296"/>
      <c r="L11" s="186"/>
      <c r="M11" s="186"/>
      <c r="N11" s="240"/>
      <c r="O11" s="240"/>
      <c r="P11" s="186"/>
      <c r="Q11" s="186"/>
      <c r="R11" s="186"/>
      <c r="S11" s="186"/>
      <c r="T11" s="186"/>
      <c r="U11" s="187"/>
      <c r="V11" s="147"/>
      <c r="W11" s="147"/>
      <c r="X11" s="211" t="s">
        <v>506</v>
      </c>
      <c r="Y11" s="206"/>
      <c r="Z11" s="147"/>
      <c r="AA11" s="25"/>
      <c r="AB11" s="147"/>
      <c r="AC11" s="147"/>
      <c r="AD11" s="147"/>
      <c r="AE11" s="24"/>
    </row>
    <row r="12" spans="2:31" s="19" customFormat="1" ht="13.5" customHeight="1" x14ac:dyDescent="0.2">
      <c r="B12" s="20"/>
      <c r="C12" s="21"/>
      <c r="D12" s="21"/>
      <c r="E12" s="147" t="s">
        <v>10</v>
      </c>
      <c r="F12" s="185"/>
      <c r="G12" s="186"/>
      <c r="H12" s="186"/>
      <c r="I12" s="186"/>
      <c r="J12" s="296"/>
      <c r="K12" s="296"/>
      <c r="L12" s="186"/>
      <c r="M12" s="186"/>
      <c r="N12" s="240"/>
      <c r="O12" s="240"/>
      <c r="P12" s="186"/>
      <c r="Q12" s="186"/>
      <c r="R12" s="186"/>
      <c r="S12" s="186"/>
      <c r="T12" s="186"/>
      <c r="U12" s="187"/>
      <c r="V12" s="147"/>
      <c r="W12" s="149"/>
      <c r="X12" s="211" t="s">
        <v>506</v>
      </c>
      <c r="Y12" s="210"/>
      <c r="Z12" s="26" t="s">
        <v>17</v>
      </c>
      <c r="AA12" s="768"/>
      <c r="AB12" s="742"/>
      <c r="AC12" s="747"/>
      <c r="AD12" s="770"/>
      <c r="AE12" s="772" t="s">
        <v>1</v>
      </c>
    </row>
    <row r="13" spans="2:31" s="19" customFormat="1" ht="13.5" customHeight="1" x14ac:dyDescent="0.2">
      <c r="B13" s="20"/>
      <c r="C13" s="21"/>
      <c r="D13" s="21"/>
      <c r="E13" s="147"/>
      <c r="F13" s="145"/>
      <c r="G13" s="145"/>
      <c r="H13" s="212"/>
      <c r="I13" s="212"/>
      <c r="J13" s="36"/>
      <c r="K13" s="36"/>
      <c r="L13" s="145"/>
      <c r="M13" s="145"/>
      <c r="N13" s="241"/>
      <c r="O13" s="241"/>
      <c r="P13" s="145"/>
      <c r="Q13" s="145"/>
      <c r="R13" s="145"/>
      <c r="S13" s="145"/>
      <c r="T13" s="145"/>
      <c r="U13" s="145"/>
      <c r="V13" s="147"/>
      <c r="W13" s="21"/>
      <c r="X13" s="211" t="s">
        <v>506</v>
      </c>
      <c r="Y13" s="210"/>
      <c r="Z13" s="25" t="s">
        <v>82</v>
      </c>
      <c r="AA13" s="769"/>
      <c r="AB13" s="744"/>
      <c r="AC13" s="749"/>
      <c r="AD13" s="771"/>
      <c r="AE13" s="772"/>
    </row>
    <row r="14" spans="2:31" s="19" customFormat="1" ht="12.75" customHeight="1" x14ac:dyDescent="0.2">
      <c r="B14" s="20"/>
      <c r="C14" s="21"/>
      <c r="D14" s="21"/>
      <c r="E14" s="147"/>
      <c r="F14" s="145"/>
      <c r="G14" s="145"/>
      <c r="H14" s="212"/>
      <c r="I14" s="212"/>
      <c r="J14" s="36"/>
      <c r="K14" s="36"/>
      <c r="L14" s="145"/>
      <c r="M14" s="145"/>
      <c r="N14" s="241"/>
      <c r="O14" s="241"/>
      <c r="P14" s="145"/>
      <c r="Q14" s="145"/>
      <c r="R14" s="145"/>
      <c r="S14" s="145"/>
      <c r="T14" s="145"/>
      <c r="U14" s="145"/>
      <c r="V14" s="147"/>
      <c r="W14" s="21"/>
      <c r="X14" s="211" t="s">
        <v>506</v>
      </c>
      <c r="Y14" s="210"/>
      <c r="Z14" s="26"/>
      <c r="AA14" s="252"/>
      <c r="AB14" s="148"/>
      <c r="AC14" s="143"/>
      <c r="AD14" s="143"/>
      <c r="AE14" s="144"/>
    </row>
    <row r="15" spans="2:31" s="19" customFormat="1" ht="6.75" customHeight="1" x14ac:dyDescent="0.2">
      <c r="B15" s="20"/>
      <c r="C15" s="21"/>
      <c r="D15" s="21"/>
      <c r="E15" s="147"/>
      <c r="F15" s="145"/>
      <c r="G15" s="145"/>
      <c r="H15" s="212"/>
      <c r="I15" s="212"/>
      <c r="J15" s="36"/>
      <c r="K15" s="36"/>
      <c r="L15" s="145"/>
      <c r="M15" s="145"/>
      <c r="N15" s="241"/>
      <c r="O15" s="241"/>
      <c r="P15" s="145"/>
      <c r="Q15" s="145"/>
      <c r="R15" s="145"/>
      <c r="S15" s="145"/>
      <c r="T15" s="145"/>
      <c r="U15" s="145"/>
      <c r="V15" s="147"/>
      <c r="W15" s="21"/>
      <c r="X15" s="211" t="s">
        <v>506</v>
      </c>
      <c r="Y15" s="210"/>
      <c r="Z15" s="26"/>
      <c r="AA15" s="253"/>
      <c r="AB15" s="84"/>
      <c r="AC15" s="85"/>
      <c r="AD15" s="85"/>
      <c r="AE15" s="86"/>
    </row>
    <row r="16" spans="2:31" s="19" customFormat="1" x14ac:dyDescent="0.2">
      <c r="B16" s="20"/>
      <c r="C16" s="21"/>
      <c r="D16" s="71" t="s">
        <v>93</v>
      </c>
      <c r="G16" s="21"/>
      <c r="H16" s="210"/>
      <c r="I16" s="210"/>
      <c r="J16" s="25"/>
      <c r="K16" s="25"/>
      <c r="L16" s="21"/>
      <c r="M16" s="21"/>
      <c r="N16" s="242"/>
      <c r="O16" s="242"/>
      <c r="P16" s="21"/>
      <c r="Q16" s="141"/>
      <c r="R16" s="21"/>
      <c r="S16" s="21"/>
      <c r="T16" s="21"/>
      <c r="U16" s="21"/>
      <c r="V16" s="21"/>
      <c r="W16" s="71" t="s">
        <v>84</v>
      </c>
      <c r="X16" s="229"/>
      <c r="Y16" s="229"/>
      <c r="Z16" s="21"/>
      <c r="AA16" s="253"/>
      <c r="AB16" s="84"/>
      <c r="AC16" s="85"/>
      <c r="AD16" s="85"/>
      <c r="AE16" s="86"/>
    </row>
    <row r="17" spans="2:31" s="19" customFormat="1" x14ac:dyDescent="0.2">
      <c r="B17" s="20"/>
      <c r="C17" s="21"/>
      <c r="D17" s="149"/>
      <c r="E17" s="25" t="s">
        <v>92</v>
      </c>
      <c r="F17" s="733"/>
      <c r="G17" s="733"/>
      <c r="H17" s="211" t="s">
        <v>507</v>
      </c>
      <c r="I17" s="211">
        <f>J17*N17</f>
        <v>0</v>
      </c>
      <c r="J17" s="738"/>
      <c r="K17" s="739"/>
      <c r="L17" s="21" t="s">
        <v>43</v>
      </c>
      <c r="M17" s="21" t="s">
        <v>15</v>
      </c>
      <c r="N17" s="766"/>
      <c r="O17" s="767"/>
      <c r="P17" s="147" t="s">
        <v>5</v>
      </c>
      <c r="Q17" s="141" t="s">
        <v>16</v>
      </c>
      <c r="R17" s="737">
        <f>J17*N17*1000</f>
        <v>0</v>
      </c>
      <c r="S17" s="737"/>
      <c r="T17" s="737"/>
      <c r="U17" s="147" t="s">
        <v>1</v>
      </c>
      <c r="V17" s="147"/>
      <c r="W17" s="149"/>
      <c r="X17" s="211" t="s">
        <v>508</v>
      </c>
      <c r="Y17" s="230"/>
      <c r="Z17" s="70" t="s">
        <v>17</v>
      </c>
      <c r="AA17" s="156"/>
      <c r="AB17" s="25" t="s">
        <v>18</v>
      </c>
      <c r="AC17" s="741">
        <f>AA17*37</f>
        <v>0</v>
      </c>
      <c r="AD17" s="741"/>
      <c r="AE17" s="22" t="s">
        <v>1</v>
      </c>
    </row>
    <row r="18" spans="2:31" s="19" customFormat="1" x14ac:dyDescent="0.2">
      <c r="B18" s="20"/>
      <c r="C18" s="21"/>
      <c r="D18" s="21"/>
      <c r="E18" s="147"/>
      <c r="F18" s="735"/>
      <c r="G18" s="735"/>
      <c r="H18" s="211" t="s">
        <v>507</v>
      </c>
      <c r="I18" s="211">
        <f>J18*N18</f>
        <v>0</v>
      </c>
      <c r="J18" s="733"/>
      <c r="K18" s="733"/>
      <c r="L18" s="21"/>
      <c r="M18" s="21"/>
      <c r="N18" s="799"/>
      <c r="O18" s="799"/>
      <c r="P18" s="147"/>
      <c r="Q18" s="141"/>
      <c r="R18" s="735"/>
      <c r="S18" s="735"/>
      <c r="T18" s="735"/>
      <c r="U18" s="147"/>
      <c r="V18" s="147"/>
      <c r="W18" s="21"/>
      <c r="X18" s="211" t="s">
        <v>508</v>
      </c>
      <c r="Y18" s="210"/>
      <c r="Z18" s="25" t="s">
        <v>83</v>
      </c>
      <c r="AA18" s="253"/>
      <c r="AB18" s="84"/>
      <c r="AC18" s="85"/>
      <c r="AD18" s="85"/>
      <c r="AE18" s="86"/>
    </row>
    <row r="19" spans="2:31" s="19" customFormat="1" x14ac:dyDescent="0.2">
      <c r="B19" s="20"/>
      <c r="C19" s="21"/>
      <c r="D19" s="21"/>
      <c r="E19" s="147" t="s">
        <v>94</v>
      </c>
      <c r="F19" s="185"/>
      <c r="G19" s="186"/>
      <c r="H19" s="186"/>
      <c r="I19" s="186"/>
      <c r="J19" s="296"/>
      <c r="K19" s="296"/>
      <c r="L19" s="186"/>
      <c r="M19" s="186"/>
      <c r="N19" s="186"/>
      <c r="O19" s="186"/>
      <c r="P19" s="186"/>
      <c r="Q19" s="186"/>
      <c r="R19" s="186"/>
      <c r="S19" s="186"/>
      <c r="T19" s="186"/>
      <c r="U19" s="187"/>
      <c r="V19" s="147"/>
      <c r="W19" s="147"/>
      <c r="X19" s="211" t="s">
        <v>508</v>
      </c>
      <c r="Y19" s="206"/>
      <c r="Z19" s="147"/>
      <c r="AA19" s="253"/>
      <c r="AB19" s="84"/>
      <c r="AC19" s="85"/>
      <c r="AD19" s="85"/>
      <c r="AE19" s="86"/>
    </row>
    <row r="20" spans="2:31" s="19" customFormat="1" ht="15" customHeight="1" x14ac:dyDescent="0.2">
      <c r="B20" s="20"/>
      <c r="C20" s="21"/>
      <c r="D20" s="21"/>
      <c r="E20" s="147" t="s">
        <v>10</v>
      </c>
      <c r="F20" s="185"/>
      <c r="G20" s="186"/>
      <c r="H20" s="186"/>
      <c r="I20" s="186"/>
      <c r="J20" s="296"/>
      <c r="K20" s="296"/>
      <c r="L20" s="186"/>
      <c r="M20" s="186"/>
      <c r="N20" s="186"/>
      <c r="O20" s="186"/>
      <c r="P20" s="186"/>
      <c r="Q20" s="186"/>
      <c r="R20" s="186"/>
      <c r="S20" s="186"/>
      <c r="T20" s="186"/>
      <c r="U20" s="187"/>
      <c r="V20" s="147"/>
      <c r="W20" s="149"/>
      <c r="X20" s="211" t="s">
        <v>508</v>
      </c>
      <c r="Y20" s="210"/>
      <c r="Z20" s="26" t="s">
        <v>17</v>
      </c>
      <c r="AA20" s="768"/>
      <c r="AB20" s="742"/>
      <c r="AC20" s="747"/>
      <c r="AD20" s="770"/>
      <c r="AE20" s="772" t="s">
        <v>1</v>
      </c>
    </row>
    <row r="21" spans="2:31" s="19" customFormat="1" ht="15" customHeight="1" x14ac:dyDescent="0.2">
      <c r="B21" s="20"/>
      <c r="C21" s="21"/>
      <c r="D21" s="21"/>
      <c r="E21" s="147"/>
      <c r="F21" s="145"/>
      <c r="G21" s="145"/>
      <c r="H21" s="212"/>
      <c r="I21" s="212"/>
      <c r="J21" s="36"/>
      <c r="K21" s="36"/>
      <c r="L21" s="145"/>
      <c r="M21" s="145"/>
      <c r="N21" s="145"/>
      <c r="O21" s="145"/>
      <c r="P21" s="145"/>
      <c r="Q21" s="145"/>
      <c r="R21" s="145"/>
      <c r="S21" s="145"/>
      <c r="T21" s="145"/>
      <c r="U21" s="145"/>
      <c r="V21" s="147"/>
      <c r="W21" s="21"/>
      <c r="X21" s="211" t="s">
        <v>508</v>
      </c>
      <c r="Y21" s="210"/>
      <c r="Z21" s="25" t="s">
        <v>82</v>
      </c>
      <c r="AA21" s="769"/>
      <c r="AB21" s="744"/>
      <c r="AC21" s="749"/>
      <c r="AD21" s="771"/>
      <c r="AE21" s="772"/>
    </row>
    <row r="22" spans="2:31" s="19" customFormat="1" ht="13.5" customHeight="1" x14ac:dyDescent="0.2">
      <c r="B22" s="20"/>
      <c r="C22" s="21"/>
      <c r="D22" s="149"/>
      <c r="E22" s="21" t="s">
        <v>13</v>
      </c>
      <c r="F22" s="21" t="s">
        <v>338</v>
      </c>
      <c r="G22" s="21"/>
      <c r="H22" s="210" t="s">
        <v>509</v>
      </c>
      <c r="I22" s="210"/>
      <c r="J22" s="738"/>
      <c r="K22" s="739"/>
      <c r="L22" s="25" t="s">
        <v>126</v>
      </c>
      <c r="M22" s="21" t="s">
        <v>15</v>
      </c>
      <c r="N22" s="741">
        <v>60</v>
      </c>
      <c r="O22" s="741"/>
      <c r="P22" s="25" t="s">
        <v>127</v>
      </c>
      <c r="Q22" s="188" t="s">
        <v>16</v>
      </c>
      <c r="R22" s="737">
        <f>J22*N22</f>
        <v>0</v>
      </c>
      <c r="S22" s="737"/>
      <c r="T22" s="737"/>
      <c r="U22" s="159" t="s">
        <v>1</v>
      </c>
      <c r="V22" s="21"/>
      <c r="X22" s="228"/>
      <c r="Y22" s="228"/>
      <c r="AA22" s="38"/>
      <c r="AE22" s="22"/>
    </row>
    <row r="23" spans="2:31" s="19" customFormat="1" ht="13.5" customHeight="1" x14ac:dyDescent="0.2">
      <c r="B23" s="20"/>
      <c r="C23" s="21"/>
      <c r="D23" s="237"/>
      <c r="E23" s="21"/>
      <c r="F23" s="21" t="s">
        <v>339</v>
      </c>
      <c r="G23" s="21"/>
      <c r="H23" s="210" t="s">
        <v>510</v>
      </c>
      <c r="I23" s="210"/>
      <c r="J23" s="738"/>
      <c r="K23" s="739"/>
      <c r="L23" s="25" t="s">
        <v>126</v>
      </c>
      <c r="M23" s="21" t="s">
        <v>15</v>
      </c>
      <c r="N23" s="741">
        <v>60</v>
      </c>
      <c r="O23" s="741"/>
      <c r="P23" s="25" t="s">
        <v>127</v>
      </c>
      <c r="Q23" s="188" t="s">
        <v>16</v>
      </c>
      <c r="R23" s="737">
        <f>J23*N23</f>
        <v>0</v>
      </c>
      <c r="S23" s="737"/>
      <c r="T23" s="737"/>
      <c r="U23" s="159" t="s">
        <v>1</v>
      </c>
      <c r="V23" s="21"/>
      <c r="X23" s="228"/>
      <c r="Y23" s="228"/>
      <c r="AA23" s="38"/>
      <c r="AE23" s="22"/>
    </row>
    <row r="24" spans="2:31" s="19" customFormat="1" ht="13.5" customHeight="1" x14ac:dyDescent="0.2">
      <c r="B24" s="20"/>
      <c r="C24" s="21"/>
      <c r="D24" s="237"/>
      <c r="E24" s="21"/>
      <c r="F24" s="21" t="s">
        <v>340</v>
      </c>
      <c r="G24" s="21"/>
      <c r="H24" s="210" t="s">
        <v>511</v>
      </c>
      <c r="I24" s="210"/>
      <c r="J24" s="738"/>
      <c r="K24" s="739"/>
      <c r="L24" s="25" t="s">
        <v>126</v>
      </c>
      <c r="M24" s="21" t="s">
        <v>15</v>
      </c>
      <c r="N24" s="741">
        <v>60</v>
      </c>
      <c r="O24" s="741"/>
      <c r="P24" s="25" t="s">
        <v>127</v>
      </c>
      <c r="Q24" s="188" t="s">
        <v>16</v>
      </c>
      <c r="R24" s="737">
        <f>J24*N24</f>
        <v>0</v>
      </c>
      <c r="S24" s="737"/>
      <c r="T24" s="737"/>
      <c r="U24" s="159" t="s">
        <v>1</v>
      </c>
      <c r="V24" s="21"/>
      <c r="X24" s="228"/>
      <c r="Y24" s="228"/>
      <c r="AA24" s="38"/>
      <c r="AE24" s="22"/>
    </row>
    <row r="25" spans="2:31" s="19" customFormat="1" ht="13.5" customHeight="1" x14ac:dyDescent="0.2">
      <c r="B25" s="20"/>
      <c r="C25" s="21"/>
      <c r="D25" s="237"/>
      <c r="E25" s="21"/>
      <c r="F25" s="21"/>
      <c r="G25" s="21"/>
      <c r="H25" s="210"/>
      <c r="I25" s="210"/>
      <c r="J25" s="25"/>
      <c r="K25" s="25"/>
      <c r="L25" s="25"/>
      <c r="M25" s="21"/>
      <c r="N25" s="183"/>
      <c r="O25" s="183"/>
      <c r="P25" s="25"/>
      <c r="Q25" s="188"/>
      <c r="R25" s="184"/>
      <c r="S25" s="184"/>
      <c r="T25" s="184"/>
      <c r="U25" s="159"/>
      <c r="V25" s="21"/>
      <c r="X25" s="228"/>
      <c r="Y25" s="228"/>
      <c r="AA25" s="38"/>
      <c r="AE25" s="22"/>
    </row>
    <row r="26" spans="2:31" s="19" customFormat="1" x14ac:dyDescent="0.2">
      <c r="B26" s="20"/>
      <c r="C26" s="21"/>
      <c r="D26" s="21"/>
      <c r="E26" s="83"/>
      <c r="F26" s="80"/>
      <c r="G26" s="80"/>
      <c r="H26" s="212"/>
      <c r="I26" s="212"/>
      <c r="J26" s="36"/>
      <c r="K26" s="36"/>
      <c r="L26" s="80"/>
      <c r="M26" s="80"/>
      <c r="N26" s="80"/>
      <c r="O26" s="80"/>
      <c r="P26" s="80"/>
      <c r="Q26" s="80"/>
      <c r="R26" s="80"/>
      <c r="S26" s="80"/>
      <c r="T26" s="80"/>
      <c r="U26" s="80"/>
      <c r="V26" s="83"/>
      <c r="W26" s="21"/>
      <c r="X26" s="210"/>
      <c r="Y26" s="210"/>
      <c r="AA26" s="253"/>
      <c r="AB26" s="84"/>
      <c r="AC26" s="85"/>
      <c r="AD26" s="85"/>
      <c r="AE26" s="86"/>
    </row>
    <row r="27" spans="2:31" s="19" customFormat="1" ht="13.5" customHeight="1" x14ac:dyDescent="0.2">
      <c r="B27" s="20"/>
      <c r="C27" s="21"/>
      <c r="D27" s="149"/>
      <c r="E27" s="21" t="s">
        <v>26</v>
      </c>
      <c r="F27" s="21"/>
      <c r="G27" s="21"/>
      <c r="H27" s="210" t="s">
        <v>512</v>
      </c>
      <c r="I27" s="210"/>
      <c r="J27" s="738"/>
      <c r="K27" s="739"/>
      <c r="L27" s="25" t="s">
        <v>382</v>
      </c>
      <c r="M27" s="21" t="s">
        <v>15</v>
      </c>
      <c r="N27" s="733">
        <v>550</v>
      </c>
      <c r="O27" s="733"/>
      <c r="P27" s="25" t="s">
        <v>383</v>
      </c>
      <c r="Q27" s="78" t="s">
        <v>16</v>
      </c>
      <c r="R27" s="737">
        <f>J27*N27</f>
        <v>0</v>
      </c>
      <c r="S27" s="737"/>
      <c r="T27" s="737"/>
      <c r="U27" s="83" t="s">
        <v>1</v>
      </c>
      <c r="V27" s="21"/>
      <c r="X27" s="228"/>
      <c r="Y27" s="228"/>
      <c r="AA27" s="38"/>
      <c r="AE27" s="22"/>
    </row>
    <row r="28" spans="2:31" s="19" customFormat="1" ht="12.75" customHeight="1" x14ac:dyDescent="0.2">
      <c r="B28" s="20"/>
      <c r="C28" s="21"/>
      <c r="D28" s="21"/>
      <c r="E28" s="21"/>
      <c r="F28" s="21"/>
      <c r="G28" s="21"/>
      <c r="H28" s="210"/>
      <c r="I28" s="210"/>
      <c r="J28" s="203"/>
      <c r="K28" s="203"/>
      <c r="L28" s="21"/>
      <c r="M28" s="21"/>
      <c r="N28" s="79"/>
      <c r="O28" s="79"/>
      <c r="P28" s="25"/>
      <c r="Q28" s="78"/>
      <c r="R28" s="78"/>
      <c r="S28" s="78"/>
      <c r="T28" s="78"/>
      <c r="U28" s="83"/>
      <c r="V28" s="21"/>
      <c r="X28" s="228"/>
      <c r="Y28" s="228"/>
      <c r="AA28" s="38"/>
      <c r="AE28" s="22"/>
    </row>
    <row r="29" spans="2:31" s="19" customFormat="1" x14ac:dyDescent="0.2">
      <c r="B29" s="20"/>
      <c r="C29" s="21"/>
      <c r="D29" s="21"/>
      <c r="E29" s="21"/>
      <c r="F29" s="21"/>
      <c r="G29" s="21"/>
      <c r="H29" s="210"/>
      <c r="I29" s="210"/>
      <c r="J29" s="25"/>
      <c r="K29" s="25"/>
      <c r="L29" s="21"/>
      <c r="M29" s="21"/>
      <c r="N29" s="25"/>
      <c r="O29" s="25"/>
      <c r="P29" s="21"/>
      <c r="Q29" s="78"/>
      <c r="R29" s="21"/>
      <c r="S29" s="21"/>
      <c r="T29" s="21"/>
      <c r="U29" s="21"/>
      <c r="V29" s="21"/>
      <c r="W29" s="21"/>
      <c r="X29" s="210"/>
      <c r="Y29" s="210"/>
      <c r="Z29" s="21"/>
      <c r="AA29" s="25"/>
      <c r="AB29" s="25"/>
      <c r="AC29" s="25"/>
      <c r="AD29" s="21"/>
      <c r="AE29" s="22"/>
    </row>
    <row r="30" spans="2:31" s="19" customFormat="1" ht="19.5" customHeight="1" x14ac:dyDescent="0.2">
      <c r="B30" s="20"/>
      <c r="C30" s="21"/>
      <c r="D30" s="21"/>
      <c r="E30" s="73"/>
      <c r="F30" s="26"/>
      <c r="G30" s="26"/>
      <c r="H30" s="213"/>
      <c r="I30" s="213"/>
      <c r="J30" s="733"/>
      <c r="K30" s="733"/>
      <c r="L30" s="21"/>
      <c r="M30" s="21"/>
      <c r="N30" s="733"/>
      <c r="O30" s="733"/>
      <c r="P30" s="25"/>
      <c r="Q30" s="78"/>
      <c r="R30" s="735"/>
      <c r="S30" s="735"/>
      <c r="T30" s="735"/>
      <c r="U30" s="83"/>
      <c r="V30" s="21"/>
      <c r="W30" s="21"/>
      <c r="X30" s="210" t="s">
        <v>513</v>
      </c>
      <c r="Y30" s="210">
        <f>AB30</f>
        <v>0</v>
      </c>
      <c r="Z30" s="760" t="s">
        <v>23</v>
      </c>
      <c r="AA30" s="760"/>
      <c r="AB30" s="761">
        <f>SUM(R7:T10)+SUM(AC7:AD28)+R27+SUM(R17:T18)+SUM(R22:R26)</f>
        <v>0</v>
      </c>
      <c r="AC30" s="761"/>
      <c r="AD30" s="761"/>
      <c r="AE30" s="32" t="s">
        <v>1</v>
      </c>
    </row>
    <row r="31" spans="2:31" s="19" customFormat="1" ht="6" customHeight="1" x14ac:dyDescent="0.2">
      <c r="B31" s="27"/>
      <c r="C31" s="28"/>
      <c r="D31" s="28"/>
      <c r="E31" s="28"/>
      <c r="F31" s="28"/>
      <c r="G31" s="28"/>
      <c r="H31" s="214"/>
      <c r="I31" s="214"/>
      <c r="J31" s="37"/>
      <c r="K31" s="37"/>
      <c r="L31" s="28"/>
      <c r="M31" s="28"/>
      <c r="N31" s="37"/>
      <c r="O31" s="37"/>
      <c r="P31" s="28"/>
      <c r="Q31" s="29"/>
      <c r="R31" s="28"/>
      <c r="S31" s="28"/>
      <c r="T31" s="28"/>
      <c r="U31" s="28"/>
      <c r="V31" s="28"/>
      <c r="W31" s="28"/>
      <c r="X31" s="214"/>
      <c r="Y31" s="214"/>
      <c r="Z31" s="28"/>
      <c r="AA31" s="37"/>
      <c r="AB31" s="37"/>
      <c r="AC31" s="37"/>
      <c r="AD31" s="28"/>
      <c r="AE31" s="30"/>
    </row>
    <row r="32" spans="2:31" s="19" customFormat="1" ht="12" customHeight="1" x14ac:dyDescent="0.2">
      <c r="B32" s="16"/>
      <c r="C32" s="16"/>
      <c r="D32" s="16"/>
      <c r="E32" s="16"/>
      <c r="F32" s="16"/>
      <c r="G32" s="16"/>
      <c r="H32" s="215"/>
      <c r="I32" s="215"/>
      <c r="J32" s="39"/>
      <c r="K32" s="39"/>
      <c r="L32" s="16"/>
      <c r="M32" s="16"/>
      <c r="N32" s="39"/>
      <c r="O32" s="39"/>
      <c r="P32" s="16"/>
      <c r="Q32" s="17"/>
      <c r="R32" s="16"/>
      <c r="S32" s="16"/>
      <c r="T32" s="16"/>
      <c r="U32" s="16"/>
      <c r="V32" s="16"/>
      <c r="W32" s="16"/>
      <c r="X32" s="215"/>
      <c r="Y32" s="215"/>
      <c r="Z32" s="16"/>
      <c r="AA32" s="39"/>
      <c r="AB32" s="39"/>
      <c r="AC32" s="39"/>
      <c r="AD32" s="16"/>
      <c r="AE32" s="16"/>
    </row>
    <row r="34" spans="2:31" ht="12" customHeight="1" x14ac:dyDescent="0.2">
      <c r="B34" s="12"/>
      <c r="C34" s="10"/>
      <c r="D34" s="10"/>
      <c r="E34" s="10"/>
      <c r="F34" s="10"/>
      <c r="G34" s="10"/>
      <c r="H34" s="208"/>
      <c r="I34" s="208"/>
      <c r="J34" s="35"/>
      <c r="K34" s="35"/>
      <c r="L34" s="10"/>
      <c r="M34" s="10"/>
      <c r="N34" s="35"/>
      <c r="O34" s="35"/>
      <c r="P34" s="10"/>
      <c r="Q34" s="9"/>
      <c r="R34" s="10"/>
      <c r="S34" s="10"/>
      <c r="T34" s="10"/>
      <c r="U34" s="10"/>
      <c r="V34" s="10"/>
      <c r="W34" s="10"/>
      <c r="X34" s="208" t="s">
        <v>34</v>
      </c>
      <c r="Y34" s="208" t="s">
        <v>36</v>
      </c>
      <c r="Z34" s="317" t="s">
        <v>494</v>
      </c>
      <c r="AA34" s="35"/>
      <c r="AB34" s="35"/>
      <c r="AC34" s="35"/>
      <c r="AD34" s="10"/>
      <c r="AE34" s="11"/>
    </row>
    <row r="35" spans="2:31" s="19" customFormat="1" ht="14.4" x14ac:dyDescent="0.2">
      <c r="B35" s="750"/>
      <c r="C35" s="735"/>
      <c r="D35" s="151"/>
      <c r="E35" s="31" t="s">
        <v>573</v>
      </c>
      <c r="F35" s="31"/>
      <c r="G35" s="31"/>
      <c r="H35" s="209"/>
      <c r="I35" s="209"/>
      <c r="J35" s="25"/>
      <c r="K35" s="25"/>
      <c r="L35" s="21"/>
      <c r="M35" s="21"/>
      <c r="N35" s="25"/>
      <c r="O35" s="25"/>
      <c r="P35" s="155" t="s">
        <v>25</v>
      </c>
      <c r="Q35" s="776"/>
      <c r="R35" s="776"/>
      <c r="S35" s="21"/>
      <c r="T35" s="21"/>
      <c r="U35" s="21"/>
      <c r="V35" s="21"/>
      <c r="W35" s="25" t="s">
        <v>492</v>
      </c>
      <c r="X35" s="210"/>
      <c r="Y35" s="210"/>
      <c r="Z35" s="315"/>
      <c r="AA35" s="312" t="s">
        <v>493</v>
      </c>
      <c r="AB35" s="740"/>
      <c r="AC35" s="740"/>
      <c r="AD35" s="740"/>
      <c r="AE35" s="22"/>
    </row>
    <row r="36" spans="2:31" s="19" customFormat="1" ht="9.75" customHeight="1" x14ac:dyDescent="0.2">
      <c r="B36" s="82"/>
      <c r="C36" s="78"/>
      <c r="D36" s="31"/>
      <c r="E36" s="31"/>
      <c r="F36" s="31"/>
      <c r="G36" s="31"/>
      <c r="H36" s="209"/>
      <c r="I36" s="209"/>
      <c r="J36" s="25"/>
      <c r="K36" s="25"/>
      <c r="L36" s="21"/>
      <c r="M36" s="21"/>
      <c r="N36" s="25"/>
      <c r="O36" s="25"/>
      <c r="P36" s="21"/>
      <c r="Q36" s="78"/>
      <c r="R36" s="78"/>
      <c r="S36" s="21"/>
      <c r="T36" s="21"/>
      <c r="U36" s="21"/>
      <c r="V36" s="21"/>
      <c r="W36" s="21"/>
      <c r="X36" s="210"/>
      <c r="Y36" s="210"/>
      <c r="Z36" s="21"/>
      <c r="AA36" s="25"/>
      <c r="AB36" s="25"/>
      <c r="AC36" s="25"/>
      <c r="AD36" s="21"/>
      <c r="AE36" s="22"/>
    </row>
    <row r="37" spans="2:31" s="19" customFormat="1" x14ac:dyDescent="0.2">
      <c r="B37" s="20"/>
      <c r="C37" s="21"/>
      <c r="D37" s="71" t="s">
        <v>85</v>
      </c>
      <c r="G37" s="21"/>
      <c r="H37" s="210"/>
      <c r="I37" s="210"/>
      <c r="J37" s="25"/>
      <c r="K37" s="25"/>
      <c r="L37" s="21"/>
      <c r="M37" s="21"/>
      <c r="N37" s="25"/>
      <c r="O37" s="25"/>
      <c r="P37" s="21"/>
      <c r="Q37" s="141"/>
      <c r="R37" s="21"/>
      <c r="S37" s="21"/>
      <c r="T37" s="21"/>
      <c r="U37" s="21"/>
      <c r="V37" s="21"/>
      <c r="W37" s="71" t="s">
        <v>84</v>
      </c>
      <c r="X37" s="229"/>
      <c r="Y37" s="229"/>
      <c r="Z37" s="21"/>
      <c r="AA37" s="25"/>
      <c r="AB37" s="25"/>
      <c r="AC37" s="25"/>
      <c r="AD37" s="21"/>
      <c r="AE37" s="22"/>
    </row>
    <row r="38" spans="2:31" s="19" customFormat="1" x14ac:dyDescent="0.2">
      <c r="B38" s="20"/>
      <c r="C38" s="21"/>
      <c r="D38" s="149"/>
      <c r="E38" s="147" t="s">
        <v>12</v>
      </c>
      <c r="F38" s="733" t="s">
        <v>40</v>
      </c>
      <c r="G38" s="733"/>
      <c r="H38" s="210" t="s">
        <v>574</v>
      </c>
      <c r="I38" s="211">
        <f>J38*N38</f>
        <v>0</v>
      </c>
      <c r="J38" s="738"/>
      <c r="K38" s="739"/>
      <c r="L38" s="21" t="s">
        <v>43</v>
      </c>
      <c r="M38" s="21" t="s">
        <v>15</v>
      </c>
      <c r="N38" s="766"/>
      <c r="O38" s="767"/>
      <c r="P38" s="147" t="s">
        <v>5</v>
      </c>
      <c r="Q38" s="141" t="s">
        <v>16</v>
      </c>
      <c r="R38" s="737">
        <f>J38*N38*2800</f>
        <v>0</v>
      </c>
      <c r="S38" s="737"/>
      <c r="T38" s="737"/>
      <c r="U38" s="147" t="s">
        <v>1</v>
      </c>
      <c r="V38" s="147"/>
      <c r="W38" s="149"/>
      <c r="X38" s="210" t="s">
        <v>575</v>
      </c>
      <c r="Y38" s="230"/>
      <c r="Z38" s="70" t="s">
        <v>17</v>
      </c>
      <c r="AA38" s="156"/>
      <c r="AB38" s="25" t="s">
        <v>18</v>
      </c>
      <c r="AC38" s="741">
        <f>AA38*37</f>
        <v>0</v>
      </c>
      <c r="AD38" s="741"/>
      <c r="AE38" s="22" t="s">
        <v>1</v>
      </c>
    </row>
    <row r="39" spans="2:31" s="19" customFormat="1" x14ac:dyDescent="0.2">
      <c r="B39" s="20"/>
      <c r="C39" s="21"/>
      <c r="D39" s="21"/>
      <c r="E39" s="147"/>
      <c r="F39" s="735" t="s">
        <v>41</v>
      </c>
      <c r="G39" s="735"/>
      <c r="H39" s="210" t="s">
        <v>574</v>
      </c>
      <c r="I39" s="211">
        <f>J39*N39</f>
        <v>0</v>
      </c>
      <c r="J39" s="738"/>
      <c r="K39" s="739"/>
      <c r="L39" s="21" t="s">
        <v>43</v>
      </c>
      <c r="M39" s="21" t="s">
        <v>15</v>
      </c>
      <c r="N39" s="766"/>
      <c r="O39" s="767"/>
      <c r="P39" s="147" t="s">
        <v>5</v>
      </c>
      <c r="Q39" s="141" t="s">
        <v>16</v>
      </c>
      <c r="R39" s="737">
        <f>J39*N39*2800</f>
        <v>0</v>
      </c>
      <c r="S39" s="737"/>
      <c r="T39" s="737"/>
      <c r="U39" s="147" t="s">
        <v>1</v>
      </c>
      <c r="V39" s="147"/>
      <c r="W39" s="21"/>
      <c r="X39" s="210" t="s">
        <v>575</v>
      </c>
      <c r="Y39" s="210"/>
      <c r="Z39" s="25" t="s">
        <v>83</v>
      </c>
      <c r="AA39" s="156"/>
      <c r="AB39" s="25" t="s">
        <v>18</v>
      </c>
      <c r="AC39" s="741">
        <f>AA39*37</f>
        <v>0</v>
      </c>
      <c r="AD39" s="741"/>
      <c r="AE39" s="22" t="s">
        <v>1</v>
      </c>
    </row>
    <row r="40" spans="2:31" s="19" customFormat="1" x14ac:dyDescent="0.2">
      <c r="B40" s="20"/>
      <c r="C40" s="21"/>
      <c r="D40" s="21"/>
      <c r="E40" s="147"/>
      <c r="F40" s="147"/>
      <c r="G40" s="147"/>
      <c r="H40" s="210" t="s">
        <v>574</v>
      </c>
      <c r="I40" s="211">
        <f>J40*N40</f>
        <v>0</v>
      </c>
      <c r="J40" s="738"/>
      <c r="K40" s="739"/>
      <c r="L40" s="21" t="s">
        <v>14</v>
      </c>
      <c r="M40" s="21" t="s">
        <v>15</v>
      </c>
      <c r="N40" s="766"/>
      <c r="O40" s="767"/>
      <c r="P40" s="147" t="s">
        <v>5</v>
      </c>
      <c r="Q40" s="141" t="s">
        <v>16</v>
      </c>
      <c r="R40" s="737">
        <f>J40*N40*2800</f>
        <v>0</v>
      </c>
      <c r="S40" s="737"/>
      <c r="T40" s="737"/>
      <c r="U40" s="147" t="s">
        <v>1</v>
      </c>
      <c r="V40" s="147"/>
      <c r="W40" s="21"/>
      <c r="X40" s="210" t="s">
        <v>575</v>
      </c>
      <c r="Y40" s="210"/>
      <c r="Z40" s="147"/>
      <c r="AA40" s="156"/>
      <c r="AB40" s="25" t="s">
        <v>18</v>
      </c>
      <c r="AC40" s="741">
        <f>AA40*37</f>
        <v>0</v>
      </c>
      <c r="AD40" s="741"/>
      <c r="AE40" s="22" t="s">
        <v>1</v>
      </c>
    </row>
    <row r="41" spans="2:31" s="19" customFormat="1" x14ac:dyDescent="0.2">
      <c r="B41" s="20"/>
      <c r="C41" s="21"/>
      <c r="D41" s="21"/>
      <c r="E41" s="147"/>
      <c r="F41" s="147"/>
      <c r="G41" s="147"/>
      <c r="H41" s="210" t="s">
        <v>574</v>
      </c>
      <c r="I41" s="211">
        <f>J41*N41</f>
        <v>0</v>
      </c>
      <c r="J41" s="36"/>
      <c r="K41" s="36"/>
      <c r="L41" s="145"/>
      <c r="M41" s="145"/>
      <c r="N41" s="239"/>
      <c r="O41" s="239"/>
      <c r="P41" s="145"/>
      <c r="Q41" s="145"/>
      <c r="R41" s="141"/>
      <c r="S41" s="141"/>
      <c r="T41" s="141"/>
      <c r="U41" s="147"/>
      <c r="V41" s="21"/>
      <c r="W41" s="21"/>
      <c r="X41" s="210" t="s">
        <v>575</v>
      </c>
      <c r="Y41" s="210"/>
      <c r="Z41" s="145"/>
      <c r="AA41" s="251"/>
      <c r="AB41" s="25" t="s">
        <v>18</v>
      </c>
      <c r="AC41" s="741">
        <f>AA41*37</f>
        <v>0</v>
      </c>
      <c r="AD41" s="741"/>
      <c r="AE41" s="22" t="s">
        <v>1</v>
      </c>
    </row>
    <row r="42" spans="2:31" s="19" customFormat="1" x14ac:dyDescent="0.2">
      <c r="B42" s="20"/>
      <c r="C42" s="21"/>
      <c r="D42" s="21"/>
      <c r="E42" s="147" t="s">
        <v>94</v>
      </c>
      <c r="F42" s="185"/>
      <c r="G42" s="186"/>
      <c r="H42" s="186"/>
      <c r="I42" s="186"/>
      <c r="J42" s="296"/>
      <c r="K42" s="296"/>
      <c r="L42" s="186"/>
      <c r="M42" s="186"/>
      <c r="N42" s="240"/>
      <c r="O42" s="240"/>
      <c r="P42" s="186"/>
      <c r="Q42" s="186"/>
      <c r="R42" s="186"/>
      <c r="S42" s="186"/>
      <c r="T42" s="186"/>
      <c r="U42" s="187"/>
      <c r="V42" s="147"/>
      <c r="W42" s="147"/>
      <c r="X42" s="210" t="s">
        <v>575</v>
      </c>
      <c r="Y42" s="206"/>
      <c r="Z42" s="147"/>
      <c r="AA42" s="25"/>
      <c r="AB42" s="147"/>
      <c r="AC42" s="147"/>
      <c r="AD42" s="147"/>
      <c r="AE42" s="24"/>
    </row>
    <row r="43" spans="2:31" s="19" customFormat="1" ht="13.5" customHeight="1" x14ac:dyDescent="0.2">
      <c r="B43" s="20"/>
      <c r="C43" s="21"/>
      <c r="D43" s="21"/>
      <c r="E43" s="147" t="s">
        <v>10</v>
      </c>
      <c r="F43" s="185"/>
      <c r="G43" s="186"/>
      <c r="H43" s="186"/>
      <c r="I43" s="186"/>
      <c r="J43" s="296"/>
      <c r="K43" s="296"/>
      <c r="L43" s="186"/>
      <c r="M43" s="186"/>
      <c r="N43" s="240"/>
      <c r="O43" s="240"/>
      <c r="P43" s="186"/>
      <c r="Q43" s="186"/>
      <c r="R43" s="186"/>
      <c r="S43" s="186"/>
      <c r="T43" s="186"/>
      <c r="U43" s="187"/>
      <c r="V43" s="147"/>
      <c r="W43" s="149"/>
      <c r="X43" s="210" t="s">
        <v>575</v>
      </c>
      <c r="Y43" s="210"/>
      <c r="Z43" s="26" t="s">
        <v>17</v>
      </c>
      <c r="AA43" s="768"/>
      <c r="AB43" s="742"/>
      <c r="AC43" s="747"/>
      <c r="AD43" s="770"/>
      <c r="AE43" s="772" t="s">
        <v>1</v>
      </c>
    </row>
    <row r="44" spans="2:31" s="19" customFormat="1" ht="13.5" customHeight="1" x14ac:dyDescent="0.2">
      <c r="B44" s="20"/>
      <c r="C44" s="21"/>
      <c r="D44" s="21"/>
      <c r="E44" s="147"/>
      <c r="F44" s="145"/>
      <c r="G44" s="145"/>
      <c r="H44" s="212"/>
      <c r="I44" s="212"/>
      <c r="J44" s="36"/>
      <c r="K44" s="36"/>
      <c r="L44" s="145"/>
      <c r="M44" s="145"/>
      <c r="N44" s="241"/>
      <c r="O44" s="241"/>
      <c r="P44" s="145"/>
      <c r="Q44" s="145"/>
      <c r="R44" s="145"/>
      <c r="S44" s="145"/>
      <c r="T44" s="145"/>
      <c r="U44" s="145"/>
      <c r="V44" s="147"/>
      <c r="W44" s="21"/>
      <c r="X44" s="210" t="s">
        <v>575</v>
      </c>
      <c r="Y44" s="210"/>
      <c r="Z44" s="25" t="s">
        <v>82</v>
      </c>
      <c r="AA44" s="769"/>
      <c r="AB44" s="744"/>
      <c r="AC44" s="749"/>
      <c r="AD44" s="771"/>
      <c r="AE44" s="772"/>
    </row>
    <row r="45" spans="2:31" s="19" customFormat="1" ht="12.75" customHeight="1" x14ac:dyDescent="0.2">
      <c r="B45" s="20"/>
      <c r="C45" s="21"/>
      <c r="D45" s="21"/>
      <c r="E45" s="147"/>
      <c r="F45" s="145"/>
      <c r="G45" s="145"/>
      <c r="H45" s="212"/>
      <c r="I45" s="212"/>
      <c r="J45" s="36"/>
      <c r="K45" s="36"/>
      <c r="L45" s="145"/>
      <c r="M45" s="145"/>
      <c r="N45" s="241"/>
      <c r="O45" s="241"/>
      <c r="P45" s="145"/>
      <c r="Q45" s="145"/>
      <c r="R45" s="145"/>
      <c r="S45" s="145"/>
      <c r="T45" s="145"/>
      <c r="U45" s="145"/>
      <c r="V45" s="147"/>
      <c r="W45" s="21"/>
      <c r="X45" s="210" t="s">
        <v>575</v>
      </c>
      <c r="Y45" s="210"/>
      <c r="Z45" s="26"/>
      <c r="AA45" s="252"/>
      <c r="AB45" s="148"/>
      <c r="AC45" s="143"/>
      <c r="AD45" s="143"/>
      <c r="AE45" s="144"/>
    </row>
    <row r="46" spans="2:31" s="19" customFormat="1" ht="6.75" customHeight="1" x14ac:dyDescent="0.2">
      <c r="B46" s="20"/>
      <c r="C46" s="21"/>
      <c r="D46" s="21"/>
      <c r="E46" s="147"/>
      <c r="F46" s="145"/>
      <c r="G46" s="145"/>
      <c r="H46" s="212"/>
      <c r="I46" s="212"/>
      <c r="J46" s="36"/>
      <c r="K46" s="36"/>
      <c r="L46" s="145"/>
      <c r="M46" s="145"/>
      <c r="N46" s="241"/>
      <c r="O46" s="241"/>
      <c r="P46" s="145"/>
      <c r="Q46" s="145"/>
      <c r="R46" s="145"/>
      <c r="S46" s="145"/>
      <c r="T46" s="145"/>
      <c r="U46" s="145"/>
      <c r="V46" s="147"/>
      <c r="W46" s="21"/>
      <c r="X46" s="210" t="s">
        <v>575</v>
      </c>
      <c r="Y46" s="210"/>
      <c r="Z46" s="26"/>
      <c r="AA46" s="253"/>
      <c r="AB46" s="84"/>
      <c r="AC46" s="85"/>
      <c r="AD46" s="85"/>
      <c r="AE46" s="86"/>
    </row>
    <row r="47" spans="2:31" s="19" customFormat="1" x14ac:dyDescent="0.2">
      <c r="B47" s="20"/>
      <c r="C47" s="21"/>
      <c r="D47" s="71" t="s">
        <v>93</v>
      </c>
      <c r="G47" s="21"/>
      <c r="H47" s="210"/>
      <c r="I47" s="210"/>
      <c r="J47" s="25"/>
      <c r="K47" s="25"/>
      <c r="L47" s="21"/>
      <c r="M47" s="21"/>
      <c r="N47" s="242"/>
      <c r="O47" s="242"/>
      <c r="P47" s="21"/>
      <c r="Q47" s="141"/>
      <c r="R47" s="21"/>
      <c r="S47" s="21"/>
      <c r="T47" s="21"/>
      <c r="U47" s="21"/>
      <c r="V47" s="21"/>
      <c r="W47" s="71" t="s">
        <v>84</v>
      </c>
      <c r="X47" s="229"/>
      <c r="Y47" s="229"/>
      <c r="Z47" s="21"/>
      <c r="AA47" s="253"/>
      <c r="AB47" s="84"/>
      <c r="AC47" s="85"/>
      <c r="AD47" s="85"/>
      <c r="AE47" s="86"/>
    </row>
    <row r="48" spans="2:31" s="19" customFormat="1" x14ac:dyDescent="0.2">
      <c r="B48" s="20"/>
      <c r="C48" s="21"/>
      <c r="D48" s="149"/>
      <c r="E48" s="25" t="s">
        <v>92</v>
      </c>
      <c r="F48" s="733"/>
      <c r="G48" s="733"/>
      <c r="H48" s="210" t="s">
        <v>576</v>
      </c>
      <c r="I48" s="211">
        <f>J48*N48</f>
        <v>0</v>
      </c>
      <c r="J48" s="738"/>
      <c r="K48" s="739"/>
      <c r="L48" s="21" t="s">
        <v>43</v>
      </c>
      <c r="M48" s="21" t="s">
        <v>15</v>
      </c>
      <c r="N48" s="766"/>
      <c r="O48" s="767"/>
      <c r="P48" s="147" t="s">
        <v>5</v>
      </c>
      <c r="Q48" s="141" t="s">
        <v>16</v>
      </c>
      <c r="R48" s="737">
        <f>J48*N48*1000</f>
        <v>0</v>
      </c>
      <c r="S48" s="737"/>
      <c r="T48" s="737"/>
      <c r="U48" s="147" t="s">
        <v>1</v>
      </c>
      <c r="V48" s="147"/>
      <c r="W48" s="149"/>
      <c r="X48" s="210" t="s">
        <v>577</v>
      </c>
      <c r="Y48" s="230"/>
      <c r="Z48" s="70" t="s">
        <v>17</v>
      </c>
      <c r="AA48" s="156"/>
      <c r="AB48" s="25" t="s">
        <v>18</v>
      </c>
      <c r="AC48" s="741">
        <f>AA48*37</f>
        <v>0</v>
      </c>
      <c r="AD48" s="741"/>
      <c r="AE48" s="22" t="s">
        <v>1</v>
      </c>
    </row>
    <row r="49" spans="2:31" s="19" customFormat="1" x14ac:dyDescent="0.2">
      <c r="B49" s="20"/>
      <c r="C49" s="21"/>
      <c r="D49" s="21"/>
      <c r="E49" s="147"/>
      <c r="F49" s="735"/>
      <c r="G49" s="735"/>
      <c r="H49" s="210" t="s">
        <v>576</v>
      </c>
      <c r="I49" s="211">
        <f>J49*N49</f>
        <v>0</v>
      </c>
      <c r="J49" s="733"/>
      <c r="K49" s="733"/>
      <c r="L49" s="21"/>
      <c r="M49" s="21"/>
      <c r="N49" s="799"/>
      <c r="O49" s="799"/>
      <c r="P49" s="147"/>
      <c r="Q49" s="141"/>
      <c r="R49" s="735"/>
      <c r="S49" s="735"/>
      <c r="T49" s="735"/>
      <c r="U49" s="147"/>
      <c r="V49" s="147"/>
      <c r="W49" s="21"/>
      <c r="X49" s="210" t="s">
        <v>577</v>
      </c>
      <c r="Y49" s="210"/>
      <c r="Z49" s="25" t="s">
        <v>83</v>
      </c>
      <c r="AA49" s="253"/>
      <c r="AB49" s="84"/>
      <c r="AC49" s="85"/>
      <c r="AD49" s="85"/>
      <c r="AE49" s="86"/>
    </row>
    <row r="50" spans="2:31" s="19" customFormat="1" x14ac:dyDescent="0.2">
      <c r="B50" s="20"/>
      <c r="C50" s="21"/>
      <c r="D50" s="21"/>
      <c r="E50" s="147" t="s">
        <v>94</v>
      </c>
      <c r="F50" s="185"/>
      <c r="G50" s="186"/>
      <c r="H50" s="186"/>
      <c r="I50" s="186"/>
      <c r="J50" s="296"/>
      <c r="K50" s="296"/>
      <c r="L50" s="186"/>
      <c r="M50" s="186"/>
      <c r="N50" s="186"/>
      <c r="O50" s="186"/>
      <c r="P50" s="186"/>
      <c r="Q50" s="186"/>
      <c r="R50" s="186"/>
      <c r="S50" s="186"/>
      <c r="T50" s="186"/>
      <c r="U50" s="187"/>
      <c r="V50" s="147"/>
      <c r="W50" s="147"/>
      <c r="X50" s="210" t="s">
        <v>577</v>
      </c>
      <c r="Y50" s="206"/>
      <c r="Z50" s="147"/>
      <c r="AA50" s="253"/>
      <c r="AB50" s="84"/>
      <c r="AC50" s="85"/>
      <c r="AD50" s="85"/>
      <c r="AE50" s="86"/>
    </row>
    <row r="51" spans="2:31" s="19" customFormat="1" ht="15" customHeight="1" x14ac:dyDescent="0.2">
      <c r="B51" s="20"/>
      <c r="C51" s="21"/>
      <c r="D51" s="21"/>
      <c r="E51" s="147" t="s">
        <v>10</v>
      </c>
      <c r="F51" s="185"/>
      <c r="G51" s="186"/>
      <c r="H51" s="186"/>
      <c r="I51" s="186"/>
      <c r="J51" s="296"/>
      <c r="K51" s="296"/>
      <c r="L51" s="186"/>
      <c r="M51" s="186"/>
      <c r="N51" s="186"/>
      <c r="O51" s="186"/>
      <c r="P51" s="186"/>
      <c r="Q51" s="186"/>
      <c r="R51" s="186"/>
      <c r="S51" s="186"/>
      <c r="T51" s="186"/>
      <c r="U51" s="187"/>
      <c r="V51" s="147"/>
      <c r="W51" s="149"/>
      <c r="X51" s="210" t="s">
        <v>577</v>
      </c>
      <c r="Y51" s="210"/>
      <c r="Z51" s="26" t="s">
        <v>17</v>
      </c>
      <c r="AA51" s="768"/>
      <c r="AB51" s="742"/>
      <c r="AC51" s="747"/>
      <c r="AD51" s="770"/>
      <c r="AE51" s="772" t="s">
        <v>1</v>
      </c>
    </row>
    <row r="52" spans="2:31" s="19" customFormat="1" ht="15" customHeight="1" x14ac:dyDescent="0.2">
      <c r="B52" s="20"/>
      <c r="C52" s="21"/>
      <c r="D52" s="21"/>
      <c r="E52" s="147"/>
      <c r="F52" s="145"/>
      <c r="G52" s="145"/>
      <c r="H52" s="212"/>
      <c r="I52" s="212"/>
      <c r="J52" s="36"/>
      <c r="K52" s="36"/>
      <c r="L52" s="145"/>
      <c r="M52" s="145"/>
      <c r="N52" s="145"/>
      <c r="O52" s="145"/>
      <c r="P52" s="145"/>
      <c r="Q52" s="145"/>
      <c r="R52" s="145"/>
      <c r="S52" s="145"/>
      <c r="T52" s="145"/>
      <c r="U52" s="145"/>
      <c r="V52" s="147"/>
      <c r="W52" s="21"/>
      <c r="X52" s="210" t="s">
        <v>577</v>
      </c>
      <c r="Y52" s="210"/>
      <c r="Z52" s="25" t="s">
        <v>82</v>
      </c>
      <c r="AA52" s="769"/>
      <c r="AB52" s="744"/>
      <c r="AC52" s="749"/>
      <c r="AD52" s="771"/>
      <c r="AE52" s="772"/>
    </row>
    <row r="53" spans="2:31" s="19" customFormat="1" ht="13.5" customHeight="1" x14ac:dyDescent="0.2">
      <c r="B53" s="20"/>
      <c r="C53" s="21"/>
      <c r="D53" s="149"/>
      <c r="E53" s="21" t="s">
        <v>13</v>
      </c>
      <c r="F53" s="21" t="s">
        <v>338</v>
      </c>
      <c r="G53" s="21"/>
      <c r="H53" s="210" t="s">
        <v>578</v>
      </c>
      <c r="I53" s="210"/>
      <c r="J53" s="738"/>
      <c r="K53" s="739"/>
      <c r="L53" s="25" t="s">
        <v>126</v>
      </c>
      <c r="M53" s="21" t="s">
        <v>15</v>
      </c>
      <c r="N53" s="741">
        <v>60</v>
      </c>
      <c r="O53" s="741"/>
      <c r="P53" s="25" t="s">
        <v>127</v>
      </c>
      <c r="Q53" s="188" t="s">
        <v>16</v>
      </c>
      <c r="R53" s="737">
        <f>J53*N53</f>
        <v>0</v>
      </c>
      <c r="S53" s="737"/>
      <c r="T53" s="737"/>
      <c r="U53" s="159" t="s">
        <v>1</v>
      </c>
      <c r="V53" s="21"/>
      <c r="X53" s="228"/>
      <c r="Y53" s="228"/>
      <c r="AA53" s="38"/>
      <c r="AE53" s="22"/>
    </row>
    <row r="54" spans="2:31" s="19" customFormat="1" ht="13.5" customHeight="1" x14ac:dyDescent="0.2">
      <c r="B54" s="20"/>
      <c r="C54" s="21"/>
      <c r="D54" s="237"/>
      <c r="E54" s="21"/>
      <c r="F54" s="21" t="s">
        <v>339</v>
      </c>
      <c r="G54" s="21"/>
      <c r="H54" s="210" t="s">
        <v>579</v>
      </c>
      <c r="I54" s="210"/>
      <c r="J54" s="738"/>
      <c r="K54" s="739"/>
      <c r="L54" s="25" t="s">
        <v>126</v>
      </c>
      <c r="M54" s="21" t="s">
        <v>15</v>
      </c>
      <c r="N54" s="741">
        <v>60</v>
      </c>
      <c r="O54" s="741"/>
      <c r="P54" s="25" t="s">
        <v>127</v>
      </c>
      <c r="Q54" s="188" t="s">
        <v>16</v>
      </c>
      <c r="R54" s="737">
        <f>J54*N54</f>
        <v>0</v>
      </c>
      <c r="S54" s="737"/>
      <c r="T54" s="737"/>
      <c r="U54" s="159" t="s">
        <v>1</v>
      </c>
      <c r="V54" s="21"/>
      <c r="X54" s="228"/>
      <c r="Y54" s="228"/>
      <c r="AA54" s="38"/>
      <c r="AE54" s="22"/>
    </row>
    <row r="55" spans="2:31" s="19" customFormat="1" ht="13.5" customHeight="1" x14ac:dyDescent="0.2">
      <c r="B55" s="20"/>
      <c r="C55" s="21"/>
      <c r="D55" s="237"/>
      <c r="E55" s="21"/>
      <c r="F55" s="21" t="s">
        <v>340</v>
      </c>
      <c r="G55" s="21"/>
      <c r="H55" s="210" t="s">
        <v>580</v>
      </c>
      <c r="I55" s="210"/>
      <c r="J55" s="738"/>
      <c r="K55" s="739"/>
      <c r="L55" s="25" t="s">
        <v>126</v>
      </c>
      <c r="M55" s="21" t="s">
        <v>15</v>
      </c>
      <c r="N55" s="741">
        <v>60</v>
      </c>
      <c r="O55" s="741"/>
      <c r="P55" s="25" t="s">
        <v>127</v>
      </c>
      <c r="Q55" s="188" t="s">
        <v>16</v>
      </c>
      <c r="R55" s="737">
        <f>J55*N55</f>
        <v>0</v>
      </c>
      <c r="S55" s="737"/>
      <c r="T55" s="737"/>
      <c r="U55" s="159" t="s">
        <v>1</v>
      </c>
      <c r="V55" s="21"/>
      <c r="X55" s="228"/>
      <c r="Y55" s="228"/>
      <c r="AA55" s="38"/>
      <c r="AE55" s="22"/>
    </row>
    <row r="56" spans="2:31" s="19" customFormat="1" ht="13.5" customHeight="1" x14ac:dyDescent="0.2">
      <c r="B56" s="20"/>
      <c r="C56" s="21"/>
      <c r="D56" s="237"/>
      <c r="E56" s="21"/>
      <c r="F56" s="21"/>
      <c r="G56" s="21"/>
      <c r="H56" s="210"/>
      <c r="I56" s="210"/>
      <c r="J56" s="25"/>
      <c r="K56" s="25"/>
      <c r="L56" s="25"/>
      <c r="M56" s="21"/>
      <c r="N56" s="183"/>
      <c r="O56" s="183"/>
      <c r="P56" s="25"/>
      <c r="Q56" s="188"/>
      <c r="R56" s="184"/>
      <c r="S56" s="184"/>
      <c r="T56" s="184"/>
      <c r="U56" s="159"/>
      <c r="V56" s="21"/>
      <c r="X56" s="228"/>
      <c r="Y56" s="228"/>
      <c r="AA56" s="38"/>
      <c r="AE56" s="22"/>
    </row>
    <row r="57" spans="2:31" s="19" customFormat="1" ht="13.5" customHeight="1" x14ac:dyDescent="0.2">
      <c r="B57" s="20"/>
      <c r="C57" s="21"/>
      <c r="D57" s="149"/>
      <c r="E57" s="21" t="s">
        <v>26</v>
      </c>
      <c r="F57" s="21"/>
      <c r="G57" s="21"/>
      <c r="H57" s="622" t="s">
        <v>581</v>
      </c>
      <c r="I57" s="623"/>
      <c r="J57" s="738"/>
      <c r="K57" s="739"/>
      <c r="L57" s="25" t="s">
        <v>345</v>
      </c>
      <c r="M57" s="21" t="s">
        <v>15</v>
      </c>
      <c r="N57" s="733">
        <v>1300</v>
      </c>
      <c r="O57" s="733"/>
      <c r="P57" s="25" t="s">
        <v>396</v>
      </c>
      <c r="Q57" s="78" t="s">
        <v>16</v>
      </c>
      <c r="R57" s="737">
        <f>J57*N57</f>
        <v>0</v>
      </c>
      <c r="S57" s="737"/>
      <c r="T57" s="737"/>
      <c r="U57" s="83" t="s">
        <v>1</v>
      </c>
      <c r="V57" s="21"/>
      <c r="X57" s="228"/>
      <c r="Y57" s="228"/>
      <c r="AA57" s="38"/>
      <c r="AE57" s="22"/>
    </row>
    <row r="58" spans="2:31" s="19" customFormat="1" ht="12.75" customHeight="1" x14ac:dyDescent="0.2">
      <c r="B58" s="20"/>
      <c r="C58" s="21"/>
      <c r="D58" s="21"/>
      <c r="E58" s="21"/>
      <c r="F58" s="21"/>
      <c r="G58" s="21"/>
      <c r="H58" s="210"/>
      <c r="I58" s="210"/>
      <c r="J58" s="203"/>
      <c r="K58" s="203"/>
      <c r="L58" s="21"/>
      <c r="M58" s="21"/>
      <c r="N58" s="79"/>
      <c r="O58" s="79"/>
      <c r="P58" s="25"/>
      <c r="Q58" s="78"/>
      <c r="R58" s="78"/>
      <c r="S58" s="78"/>
      <c r="T58" s="78"/>
      <c r="U58" s="83"/>
      <c r="V58" s="21"/>
      <c r="X58" s="228"/>
      <c r="Y58" s="228"/>
      <c r="AA58" s="38"/>
      <c r="AE58" s="22"/>
    </row>
    <row r="59" spans="2:31" s="19" customFormat="1" x14ac:dyDescent="0.2">
      <c r="B59" s="20"/>
      <c r="C59" s="21"/>
      <c r="D59" s="21"/>
      <c r="E59" s="21"/>
      <c r="F59" s="21"/>
      <c r="G59" s="21"/>
      <c r="H59" s="210"/>
      <c r="I59" s="210"/>
      <c r="J59" s="25"/>
      <c r="K59" s="25"/>
      <c r="L59" s="21"/>
      <c r="M59" s="21"/>
      <c r="N59" s="25"/>
      <c r="O59" s="25"/>
      <c r="P59" s="21"/>
      <c r="Q59" s="78"/>
      <c r="R59" s="21"/>
      <c r="S59" s="21"/>
      <c r="T59" s="21"/>
      <c r="U59" s="21"/>
      <c r="V59" s="21"/>
      <c r="W59" s="21"/>
      <c r="X59" s="210"/>
      <c r="Y59" s="210"/>
      <c r="Z59" s="21"/>
      <c r="AA59" s="25"/>
      <c r="AB59" s="25"/>
      <c r="AC59" s="25"/>
      <c r="AD59" s="21"/>
      <c r="AE59" s="22"/>
    </row>
    <row r="60" spans="2:31" s="19" customFormat="1" ht="19.5" customHeight="1" x14ac:dyDescent="0.2">
      <c r="B60" s="20"/>
      <c r="C60" s="21"/>
      <c r="D60" s="21"/>
      <c r="E60" s="73"/>
      <c r="F60" s="26"/>
      <c r="G60" s="26"/>
      <c r="H60" s="213"/>
      <c r="I60" s="213"/>
      <c r="J60" s="733"/>
      <c r="K60" s="733"/>
      <c r="L60" s="21"/>
      <c r="M60" s="21"/>
      <c r="N60" s="733"/>
      <c r="O60" s="733"/>
      <c r="P60" s="25"/>
      <c r="Q60" s="78"/>
      <c r="R60" s="735"/>
      <c r="S60" s="735"/>
      <c r="T60" s="735"/>
      <c r="U60" s="83"/>
      <c r="V60" s="21"/>
      <c r="W60" s="21"/>
      <c r="X60" s="210" t="s">
        <v>582</v>
      </c>
      <c r="Y60" s="210">
        <f>AB60</f>
        <v>0</v>
      </c>
      <c r="Z60" s="760" t="s">
        <v>23</v>
      </c>
      <c r="AA60" s="760"/>
      <c r="AB60" s="761">
        <f>SUM(R38:T41)+SUM(AC38:AD58)+R57+SUM(R48:T49)+SUM(R53:R56)</f>
        <v>0</v>
      </c>
      <c r="AC60" s="761"/>
      <c r="AD60" s="761"/>
      <c r="AE60" s="32" t="s">
        <v>1</v>
      </c>
    </row>
    <row r="61" spans="2:31" s="19" customFormat="1" ht="6" customHeight="1" x14ac:dyDescent="0.2">
      <c r="B61" s="27"/>
      <c r="C61" s="28"/>
      <c r="D61" s="28"/>
      <c r="E61" s="28"/>
      <c r="F61" s="28"/>
      <c r="G61" s="28"/>
      <c r="H61" s="214"/>
      <c r="I61" s="214"/>
      <c r="J61" s="37"/>
      <c r="K61" s="37"/>
      <c r="L61" s="28"/>
      <c r="M61" s="28"/>
      <c r="N61" s="37"/>
      <c r="O61" s="37"/>
      <c r="P61" s="28"/>
      <c r="Q61" s="29"/>
      <c r="R61" s="28"/>
      <c r="S61" s="28"/>
      <c r="T61" s="28"/>
      <c r="U61" s="28"/>
      <c r="V61" s="28"/>
      <c r="W61" s="28"/>
      <c r="X61" s="214"/>
      <c r="Y61" s="214"/>
      <c r="Z61" s="28"/>
      <c r="AA61" s="37"/>
      <c r="AB61" s="37"/>
      <c r="AC61" s="37"/>
      <c r="AD61" s="28"/>
      <c r="AE61" s="30"/>
    </row>
    <row r="62" spans="2:31" s="19" customFormat="1" ht="12.75" customHeight="1" x14ac:dyDescent="0.2">
      <c r="B62" s="16"/>
      <c r="C62" s="16"/>
      <c r="D62" s="16"/>
      <c r="E62" s="16"/>
      <c r="F62" s="16"/>
      <c r="G62" s="16"/>
      <c r="H62" s="215"/>
      <c r="I62" s="215"/>
      <c r="J62" s="39"/>
      <c r="K62" s="39"/>
      <c r="L62" s="16"/>
      <c r="M62" s="16"/>
      <c r="N62" s="39"/>
      <c r="O62" s="39"/>
      <c r="P62" s="16"/>
      <c r="Q62" s="17"/>
      <c r="R62" s="16"/>
      <c r="S62" s="16"/>
      <c r="T62" s="16"/>
      <c r="U62" s="16"/>
      <c r="V62" s="16"/>
      <c r="W62" s="16"/>
      <c r="X62" s="215"/>
      <c r="Y62" s="215"/>
      <c r="Z62" s="16"/>
      <c r="AA62" s="39"/>
      <c r="AB62" s="39"/>
      <c r="AC62" s="39"/>
      <c r="AD62" s="16"/>
      <c r="AE62" s="16"/>
    </row>
    <row r="63" spans="2:31" ht="12" customHeight="1" x14ac:dyDescent="0.2">
      <c r="B63" s="12"/>
      <c r="C63" s="10"/>
      <c r="D63" s="10"/>
      <c r="E63" s="10"/>
      <c r="F63" s="10"/>
      <c r="G63" s="10"/>
      <c r="H63" s="208"/>
      <c r="I63" s="208"/>
      <c r="J63" s="35"/>
      <c r="K63" s="35"/>
      <c r="L63" s="10"/>
      <c r="M63" s="10"/>
      <c r="N63" s="35"/>
      <c r="O63" s="35"/>
      <c r="P63" s="10"/>
      <c r="Q63" s="9"/>
      <c r="R63" s="10"/>
      <c r="S63" s="10"/>
      <c r="T63" s="10"/>
      <c r="U63" s="10"/>
      <c r="V63" s="10"/>
      <c r="W63" s="10"/>
      <c r="X63" s="208" t="s">
        <v>34</v>
      </c>
      <c r="Y63" s="208" t="s">
        <v>36</v>
      </c>
      <c r="Z63" s="317" t="s">
        <v>494</v>
      </c>
      <c r="AA63" s="35"/>
      <c r="AB63" s="35"/>
      <c r="AC63" s="35"/>
      <c r="AD63" s="10"/>
      <c r="AE63" s="11"/>
    </row>
    <row r="64" spans="2:31" s="19" customFormat="1" ht="14.4" x14ac:dyDescent="0.2">
      <c r="B64" s="750"/>
      <c r="C64" s="735"/>
      <c r="D64" s="151"/>
      <c r="E64" s="31" t="s">
        <v>29</v>
      </c>
      <c r="F64" s="31"/>
      <c r="G64" s="31"/>
      <c r="H64" s="209"/>
      <c r="I64" s="209"/>
      <c r="J64" s="25"/>
      <c r="K64" s="25"/>
      <c r="L64" s="21"/>
      <c r="M64" s="21"/>
      <c r="N64" s="25"/>
      <c r="O64" s="25"/>
      <c r="P64" s="155" t="s">
        <v>25</v>
      </c>
      <c r="Q64" s="776"/>
      <c r="R64" s="776"/>
      <c r="S64" s="21"/>
      <c r="T64" s="21"/>
      <c r="U64" s="21"/>
      <c r="V64" s="21"/>
      <c r="W64" s="25" t="s">
        <v>492</v>
      </c>
      <c r="X64" s="210"/>
      <c r="Y64" s="210"/>
      <c r="Z64" s="315"/>
      <c r="AA64" s="312" t="s">
        <v>493</v>
      </c>
      <c r="AB64" s="740"/>
      <c r="AC64" s="740"/>
      <c r="AD64" s="740"/>
      <c r="AE64" s="22"/>
    </row>
    <row r="65" spans="2:31" s="19" customFormat="1" ht="9.75" customHeight="1" x14ac:dyDescent="0.2">
      <c r="B65" s="82"/>
      <c r="C65" s="78"/>
      <c r="D65" s="31"/>
      <c r="E65" s="31"/>
      <c r="F65" s="31"/>
      <c r="G65" s="31"/>
      <c r="H65" s="209"/>
      <c r="I65" s="209"/>
      <c r="J65" s="25"/>
      <c r="K65" s="25"/>
      <c r="L65" s="21"/>
      <c r="M65" s="21"/>
      <c r="N65" s="25"/>
      <c r="O65" s="25"/>
      <c r="P65" s="21"/>
      <c r="Q65" s="78"/>
      <c r="R65" s="78"/>
      <c r="S65" s="21"/>
      <c r="T65" s="21"/>
      <c r="U65" s="21"/>
      <c r="V65" s="21"/>
      <c r="W65" s="21"/>
      <c r="X65" s="210"/>
      <c r="Y65" s="210"/>
      <c r="Z65" s="21"/>
      <c r="AA65" s="25"/>
      <c r="AB65" s="25"/>
      <c r="AC65" s="25"/>
      <c r="AD65" s="21"/>
      <c r="AE65" s="22"/>
    </row>
    <row r="66" spans="2:31" s="19" customFormat="1" x14ac:dyDescent="0.2">
      <c r="B66" s="20"/>
      <c r="C66" s="21"/>
      <c r="D66" s="71" t="s">
        <v>85</v>
      </c>
      <c r="G66" s="21"/>
      <c r="H66" s="210"/>
      <c r="I66" s="210"/>
      <c r="J66" s="25"/>
      <c r="K66" s="25"/>
      <c r="L66" s="21"/>
      <c r="M66" s="21"/>
      <c r="N66" s="25"/>
      <c r="O66" s="25"/>
      <c r="P66" s="21"/>
      <c r="Q66" s="141"/>
      <c r="R66" s="21"/>
      <c r="S66" s="21"/>
      <c r="T66" s="21"/>
      <c r="U66" s="21"/>
      <c r="V66" s="21"/>
      <c r="W66" s="71" t="s">
        <v>84</v>
      </c>
      <c r="X66" s="229"/>
      <c r="Y66" s="229"/>
      <c r="Z66" s="21"/>
      <c r="AA66" s="25"/>
      <c r="AB66" s="25"/>
      <c r="AC66" s="25"/>
      <c r="AD66" s="21"/>
      <c r="AE66" s="22"/>
    </row>
    <row r="67" spans="2:31" s="19" customFormat="1" x14ac:dyDescent="0.2">
      <c r="B67" s="20"/>
      <c r="C67" s="21"/>
      <c r="D67" s="149"/>
      <c r="E67" s="147" t="s">
        <v>12</v>
      </c>
      <c r="F67" s="733" t="s">
        <v>40</v>
      </c>
      <c r="G67" s="733"/>
      <c r="H67" s="211" t="s">
        <v>393</v>
      </c>
      <c r="I67" s="211">
        <f>J67*N67</f>
        <v>0</v>
      </c>
      <c r="J67" s="738"/>
      <c r="K67" s="739"/>
      <c r="L67" s="21" t="s">
        <v>43</v>
      </c>
      <c r="M67" s="21" t="s">
        <v>15</v>
      </c>
      <c r="N67" s="766"/>
      <c r="O67" s="767"/>
      <c r="P67" s="147" t="s">
        <v>5</v>
      </c>
      <c r="Q67" s="141" t="s">
        <v>16</v>
      </c>
      <c r="R67" s="737">
        <f>J67*N67*2800</f>
        <v>0</v>
      </c>
      <c r="S67" s="737"/>
      <c r="T67" s="737"/>
      <c r="U67" s="147" t="s">
        <v>1</v>
      </c>
      <c r="V67" s="147"/>
      <c r="W67" s="149"/>
      <c r="X67" s="230" t="s">
        <v>398</v>
      </c>
      <c r="Y67" s="230"/>
      <c r="Z67" s="70" t="s">
        <v>17</v>
      </c>
      <c r="AA67" s="156"/>
      <c r="AB67" s="25" t="s">
        <v>18</v>
      </c>
      <c r="AC67" s="741">
        <f>AA67*37</f>
        <v>0</v>
      </c>
      <c r="AD67" s="741"/>
      <c r="AE67" s="22" t="s">
        <v>1</v>
      </c>
    </row>
    <row r="68" spans="2:31" s="19" customFormat="1" x14ac:dyDescent="0.2">
      <c r="B68" s="20"/>
      <c r="C68" s="21"/>
      <c r="D68" s="21"/>
      <c r="E68" s="147"/>
      <c r="F68" s="735" t="s">
        <v>41</v>
      </c>
      <c r="G68" s="735"/>
      <c r="H68" s="211" t="s">
        <v>393</v>
      </c>
      <c r="I68" s="211">
        <f>J68*N68</f>
        <v>0</v>
      </c>
      <c r="J68" s="738"/>
      <c r="K68" s="739"/>
      <c r="L68" s="21" t="s">
        <v>43</v>
      </c>
      <c r="M68" s="21" t="s">
        <v>15</v>
      </c>
      <c r="N68" s="766"/>
      <c r="O68" s="767"/>
      <c r="P68" s="147" t="s">
        <v>5</v>
      </c>
      <c r="Q68" s="141" t="s">
        <v>16</v>
      </c>
      <c r="R68" s="737">
        <f>J68*N68*2800</f>
        <v>0</v>
      </c>
      <c r="S68" s="737"/>
      <c r="T68" s="737"/>
      <c r="U68" s="147" t="s">
        <v>1</v>
      </c>
      <c r="V68" s="147"/>
      <c r="W68" s="21"/>
      <c r="X68" s="230" t="s">
        <v>398</v>
      </c>
      <c r="Y68" s="210"/>
      <c r="Z68" s="25" t="s">
        <v>83</v>
      </c>
      <c r="AA68" s="156"/>
      <c r="AB68" s="25" t="s">
        <v>18</v>
      </c>
      <c r="AC68" s="741">
        <f>AA68*37</f>
        <v>0</v>
      </c>
      <c r="AD68" s="741"/>
      <c r="AE68" s="22" t="s">
        <v>1</v>
      </c>
    </row>
    <row r="69" spans="2:31" s="19" customFormat="1" x14ac:dyDescent="0.2">
      <c r="B69" s="20"/>
      <c r="C69" s="21"/>
      <c r="D69" s="21"/>
      <c r="E69" s="147"/>
      <c r="F69" s="147"/>
      <c r="G69" s="147"/>
      <c r="H69" s="211" t="s">
        <v>393</v>
      </c>
      <c r="I69" s="211">
        <f>J69*N69</f>
        <v>0</v>
      </c>
      <c r="J69" s="738"/>
      <c r="K69" s="739"/>
      <c r="L69" s="21" t="s">
        <v>14</v>
      </c>
      <c r="M69" s="21" t="s">
        <v>15</v>
      </c>
      <c r="N69" s="766"/>
      <c r="O69" s="767"/>
      <c r="P69" s="147" t="s">
        <v>5</v>
      </c>
      <c r="Q69" s="141" t="s">
        <v>16</v>
      </c>
      <c r="R69" s="737">
        <f>J69*N69*2800</f>
        <v>0</v>
      </c>
      <c r="S69" s="737"/>
      <c r="T69" s="737"/>
      <c r="U69" s="147" t="s">
        <v>1</v>
      </c>
      <c r="V69" s="147"/>
      <c r="W69" s="21"/>
      <c r="X69" s="230" t="s">
        <v>398</v>
      </c>
      <c r="Y69" s="210"/>
      <c r="Z69" s="147"/>
      <c r="AA69" s="156"/>
      <c r="AB69" s="25" t="s">
        <v>18</v>
      </c>
      <c r="AC69" s="741">
        <f>AA69*37</f>
        <v>0</v>
      </c>
      <c r="AD69" s="741"/>
      <c r="AE69" s="22" t="s">
        <v>1</v>
      </c>
    </row>
    <row r="70" spans="2:31" s="19" customFormat="1" x14ac:dyDescent="0.2">
      <c r="B70" s="20"/>
      <c r="C70" s="21"/>
      <c r="D70" s="21"/>
      <c r="E70" s="147"/>
      <c r="F70" s="147"/>
      <c r="G70" s="147"/>
      <c r="H70" s="211" t="s">
        <v>393</v>
      </c>
      <c r="I70" s="211">
        <f>J70*N70</f>
        <v>0</v>
      </c>
      <c r="J70" s="36"/>
      <c r="K70" s="36"/>
      <c r="L70" s="145"/>
      <c r="M70" s="145"/>
      <c r="N70" s="239"/>
      <c r="O70" s="239"/>
      <c r="P70" s="145"/>
      <c r="Q70" s="145"/>
      <c r="R70" s="141"/>
      <c r="S70" s="141"/>
      <c r="T70" s="141"/>
      <c r="U70" s="147"/>
      <c r="V70" s="21"/>
      <c r="W70" s="21"/>
      <c r="X70" s="230" t="s">
        <v>398</v>
      </c>
      <c r="Y70" s="210"/>
      <c r="Z70" s="145"/>
      <c r="AA70" s="251"/>
      <c r="AB70" s="25" t="s">
        <v>18</v>
      </c>
      <c r="AC70" s="741">
        <f>AA70*37</f>
        <v>0</v>
      </c>
      <c r="AD70" s="741"/>
      <c r="AE70" s="22" t="s">
        <v>1</v>
      </c>
    </row>
    <row r="71" spans="2:31" s="19" customFormat="1" x14ac:dyDescent="0.2">
      <c r="B71" s="20"/>
      <c r="C71" s="21"/>
      <c r="D71" s="21"/>
      <c r="E71" s="147" t="s">
        <v>94</v>
      </c>
      <c r="F71" s="185"/>
      <c r="G71" s="186"/>
      <c r="H71" s="186"/>
      <c r="I71" s="186"/>
      <c r="J71" s="296"/>
      <c r="K71" s="296"/>
      <c r="L71" s="186"/>
      <c r="M71" s="186"/>
      <c r="N71" s="240"/>
      <c r="O71" s="240"/>
      <c r="P71" s="186"/>
      <c r="Q71" s="186"/>
      <c r="R71" s="186"/>
      <c r="S71" s="186"/>
      <c r="T71" s="186"/>
      <c r="U71" s="187"/>
      <c r="V71" s="147"/>
      <c r="W71" s="147"/>
      <c r="X71" s="230" t="s">
        <v>398</v>
      </c>
      <c r="Y71" s="206"/>
      <c r="Z71" s="147"/>
      <c r="AA71" s="25"/>
      <c r="AB71" s="147"/>
      <c r="AC71" s="147"/>
      <c r="AD71" s="147"/>
      <c r="AE71" s="24"/>
    </row>
    <row r="72" spans="2:31" s="19" customFormat="1" ht="13.5" customHeight="1" x14ac:dyDescent="0.2">
      <c r="B72" s="20"/>
      <c r="C72" s="21"/>
      <c r="D72" s="21"/>
      <c r="E72" s="147" t="s">
        <v>10</v>
      </c>
      <c r="F72" s="185"/>
      <c r="G72" s="186"/>
      <c r="H72" s="186"/>
      <c r="I72" s="186"/>
      <c r="J72" s="296"/>
      <c r="K72" s="296"/>
      <c r="L72" s="186"/>
      <c r="M72" s="186"/>
      <c r="N72" s="240"/>
      <c r="O72" s="240"/>
      <c r="P72" s="186"/>
      <c r="Q72" s="186"/>
      <c r="R72" s="186"/>
      <c r="S72" s="186"/>
      <c r="T72" s="186"/>
      <c r="U72" s="187"/>
      <c r="V72" s="147"/>
      <c r="W72" s="149"/>
      <c r="X72" s="230" t="s">
        <v>398</v>
      </c>
      <c r="Y72" s="210"/>
      <c r="Z72" s="26" t="s">
        <v>17</v>
      </c>
      <c r="AA72" s="768"/>
      <c r="AB72" s="742"/>
      <c r="AC72" s="747"/>
      <c r="AD72" s="770"/>
      <c r="AE72" s="772" t="s">
        <v>1</v>
      </c>
    </row>
    <row r="73" spans="2:31" s="19" customFormat="1" ht="13.5" customHeight="1" x14ac:dyDescent="0.2">
      <c r="B73" s="20"/>
      <c r="C73" s="21"/>
      <c r="D73" s="21"/>
      <c r="E73" s="147"/>
      <c r="F73" s="145"/>
      <c r="G73" s="145"/>
      <c r="H73" s="212"/>
      <c r="I73" s="212"/>
      <c r="J73" s="36"/>
      <c r="K73" s="36"/>
      <c r="L73" s="145"/>
      <c r="M73" s="145"/>
      <c r="N73" s="241"/>
      <c r="O73" s="241"/>
      <c r="P73" s="145"/>
      <c r="Q73" s="145"/>
      <c r="R73" s="145"/>
      <c r="S73" s="145"/>
      <c r="T73" s="145"/>
      <c r="U73" s="145"/>
      <c r="V73" s="147"/>
      <c r="W73" s="21"/>
      <c r="X73" s="230" t="s">
        <v>398</v>
      </c>
      <c r="Y73" s="210"/>
      <c r="Z73" s="25" t="s">
        <v>82</v>
      </c>
      <c r="AA73" s="769"/>
      <c r="AB73" s="744"/>
      <c r="AC73" s="749"/>
      <c r="AD73" s="771"/>
      <c r="AE73" s="772"/>
    </row>
    <row r="74" spans="2:31" s="19" customFormat="1" ht="12.75" customHeight="1" x14ac:dyDescent="0.2">
      <c r="B74" s="20"/>
      <c r="C74" s="21"/>
      <c r="D74" s="21"/>
      <c r="E74" s="147"/>
      <c r="F74" s="145"/>
      <c r="G74" s="145"/>
      <c r="H74" s="212"/>
      <c r="I74" s="212"/>
      <c r="J74" s="36"/>
      <c r="K74" s="36"/>
      <c r="L74" s="145"/>
      <c r="M74" s="145"/>
      <c r="N74" s="241"/>
      <c r="O74" s="241"/>
      <c r="P74" s="145"/>
      <c r="Q74" s="145"/>
      <c r="R74" s="145"/>
      <c r="S74" s="145"/>
      <c r="T74" s="145"/>
      <c r="U74" s="145"/>
      <c r="V74" s="147"/>
      <c r="W74" s="21"/>
      <c r="X74" s="230" t="s">
        <v>398</v>
      </c>
      <c r="Y74" s="210"/>
      <c r="Z74" s="26"/>
      <c r="AA74" s="252"/>
      <c r="AB74" s="148"/>
      <c r="AC74" s="143"/>
      <c r="AD74" s="143"/>
      <c r="AE74" s="144"/>
    </row>
    <row r="75" spans="2:31" s="19" customFormat="1" ht="6.75" customHeight="1" x14ac:dyDescent="0.2">
      <c r="B75" s="20"/>
      <c r="C75" s="21"/>
      <c r="D75" s="21"/>
      <c r="E75" s="147"/>
      <c r="F75" s="145"/>
      <c r="G75" s="145"/>
      <c r="H75" s="212"/>
      <c r="I75" s="212"/>
      <c r="J75" s="36"/>
      <c r="K75" s="36"/>
      <c r="L75" s="145"/>
      <c r="M75" s="145"/>
      <c r="N75" s="241"/>
      <c r="O75" s="241"/>
      <c r="P75" s="145"/>
      <c r="Q75" s="145"/>
      <c r="R75" s="145"/>
      <c r="S75" s="145"/>
      <c r="T75" s="145"/>
      <c r="U75" s="145"/>
      <c r="V75" s="147"/>
      <c r="W75" s="21"/>
      <c r="X75" s="230" t="s">
        <v>398</v>
      </c>
      <c r="Y75" s="210"/>
      <c r="Z75" s="26"/>
      <c r="AA75" s="253"/>
      <c r="AB75" s="84"/>
      <c r="AC75" s="85"/>
      <c r="AD75" s="85"/>
      <c r="AE75" s="86"/>
    </row>
    <row r="76" spans="2:31" s="19" customFormat="1" x14ac:dyDescent="0.2">
      <c r="B76" s="20"/>
      <c r="C76" s="21"/>
      <c r="D76" s="71" t="s">
        <v>93</v>
      </c>
      <c r="G76" s="21"/>
      <c r="H76" s="210"/>
      <c r="I76" s="210"/>
      <c r="J76" s="25"/>
      <c r="K76" s="25"/>
      <c r="L76" s="21"/>
      <c r="M76" s="21"/>
      <c r="N76" s="242"/>
      <c r="O76" s="242"/>
      <c r="P76" s="21"/>
      <c r="Q76" s="141"/>
      <c r="R76" s="21"/>
      <c r="S76" s="21"/>
      <c r="T76" s="21"/>
      <c r="U76" s="21"/>
      <c r="V76" s="21"/>
      <c r="W76" s="71" t="s">
        <v>84</v>
      </c>
      <c r="X76" s="229"/>
      <c r="Y76" s="229"/>
      <c r="Z76" s="21"/>
      <c r="AA76" s="253"/>
      <c r="AB76" s="84"/>
      <c r="AC76" s="85"/>
      <c r="AD76" s="85"/>
      <c r="AE76" s="86"/>
    </row>
    <row r="77" spans="2:31" s="19" customFormat="1" x14ac:dyDescent="0.2">
      <c r="B77" s="20"/>
      <c r="C77" s="21"/>
      <c r="D77" s="149"/>
      <c r="E77" s="25" t="s">
        <v>92</v>
      </c>
      <c r="F77" s="733"/>
      <c r="G77" s="733"/>
      <c r="H77" s="211" t="s">
        <v>394</v>
      </c>
      <c r="I77" s="211">
        <f>J77*N77</f>
        <v>0</v>
      </c>
      <c r="J77" s="738"/>
      <c r="K77" s="739"/>
      <c r="L77" s="21" t="s">
        <v>43</v>
      </c>
      <c r="M77" s="21" t="s">
        <v>15</v>
      </c>
      <c r="N77" s="766"/>
      <c r="O77" s="767"/>
      <c r="P77" s="147" t="s">
        <v>5</v>
      </c>
      <c r="Q77" s="141" t="s">
        <v>16</v>
      </c>
      <c r="R77" s="737">
        <f>J77*N77*1000</f>
        <v>0</v>
      </c>
      <c r="S77" s="737"/>
      <c r="T77" s="737"/>
      <c r="U77" s="147" t="s">
        <v>1</v>
      </c>
      <c r="V77" s="147"/>
      <c r="W77" s="149"/>
      <c r="X77" s="230" t="s">
        <v>399</v>
      </c>
      <c r="Y77" s="230"/>
      <c r="Z77" s="70" t="s">
        <v>17</v>
      </c>
      <c r="AA77" s="156"/>
      <c r="AB77" s="25" t="s">
        <v>18</v>
      </c>
      <c r="AC77" s="741">
        <f>AA77*37</f>
        <v>0</v>
      </c>
      <c r="AD77" s="741"/>
      <c r="AE77" s="22" t="s">
        <v>1</v>
      </c>
    </row>
    <row r="78" spans="2:31" s="19" customFormat="1" x14ac:dyDescent="0.2">
      <c r="B78" s="20"/>
      <c r="C78" s="21"/>
      <c r="D78" s="21"/>
      <c r="E78" s="147"/>
      <c r="F78" s="735"/>
      <c r="G78" s="735"/>
      <c r="H78" s="211" t="s">
        <v>394</v>
      </c>
      <c r="I78" s="211">
        <f>J78*N78</f>
        <v>0</v>
      </c>
      <c r="J78" s="733"/>
      <c r="K78" s="733"/>
      <c r="L78" s="21"/>
      <c r="M78" s="21"/>
      <c r="N78" s="799"/>
      <c r="O78" s="799"/>
      <c r="P78" s="147"/>
      <c r="Q78" s="141"/>
      <c r="R78" s="735"/>
      <c r="S78" s="735"/>
      <c r="T78" s="735"/>
      <c r="U78" s="147"/>
      <c r="V78" s="147"/>
      <c r="W78" s="21"/>
      <c r="X78" s="230" t="s">
        <v>399</v>
      </c>
      <c r="Y78" s="210"/>
      <c r="Z78" s="25" t="s">
        <v>83</v>
      </c>
      <c r="AA78" s="253"/>
      <c r="AB78" s="84"/>
      <c r="AC78" s="85"/>
      <c r="AD78" s="85"/>
      <c r="AE78" s="86"/>
    </row>
    <row r="79" spans="2:31" s="19" customFormat="1" x14ac:dyDescent="0.2">
      <c r="B79" s="20"/>
      <c r="C79" s="21"/>
      <c r="D79" s="21"/>
      <c r="E79" s="147" t="s">
        <v>94</v>
      </c>
      <c r="F79" s="185"/>
      <c r="G79" s="186"/>
      <c r="H79" s="186"/>
      <c r="I79" s="186"/>
      <c r="J79" s="296"/>
      <c r="K79" s="296"/>
      <c r="L79" s="186"/>
      <c r="M79" s="186"/>
      <c r="N79" s="186"/>
      <c r="O79" s="186"/>
      <c r="P79" s="186"/>
      <c r="Q79" s="186"/>
      <c r="R79" s="186"/>
      <c r="S79" s="186"/>
      <c r="T79" s="186"/>
      <c r="U79" s="187"/>
      <c r="V79" s="147"/>
      <c r="W79" s="147"/>
      <c r="X79" s="230" t="s">
        <v>399</v>
      </c>
      <c r="Y79" s="206"/>
      <c r="Z79" s="147"/>
      <c r="AA79" s="253"/>
      <c r="AB79" s="84"/>
      <c r="AC79" s="85"/>
      <c r="AD79" s="85"/>
      <c r="AE79" s="86"/>
    </row>
    <row r="80" spans="2:31" s="19" customFormat="1" ht="15" customHeight="1" x14ac:dyDescent="0.2">
      <c r="B80" s="20"/>
      <c r="C80" s="21"/>
      <c r="D80" s="21"/>
      <c r="E80" s="147" t="s">
        <v>10</v>
      </c>
      <c r="F80" s="185"/>
      <c r="G80" s="186"/>
      <c r="H80" s="186"/>
      <c r="I80" s="186"/>
      <c r="J80" s="296"/>
      <c r="K80" s="296"/>
      <c r="L80" s="186"/>
      <c r="M80" s="186"/>
      <c r="N80" s="186"/>
      <c r="O80" s="186"/>
      <c r="P80" s="186"/>
      <c r="Q80" s="186"/>
      <c r="R80" s="186"/>
      <c r="S80" s="186"/>
      <c r="T80" s="186"/>
      <c r="U80" s="187"/>
      <c r="V80" s="147"/>
      <c r="W80" s="149"/>
      <c r="X80" s="230" t="s">
        <v>399</v>
      </c>
      <c r="Y80" s="210"/>
      <c r="Z80" s="26" t="s">
        <v>17</v>
      </c>
      <c r="AA80" s="768"/>
      <c r="AB80" s="742"/>
      <c r="AC80" s="747"/>
      <c r="AD80" s="770"/>
      <c r="AE80" s="772" t="s">
        <v>1</v>
      </c>
    </row>
    <row r="81" spans="2:31" s="19" customFormat="1" ht="15" customHeight="1" x14ac:dyDescent="0.2">
      <c r="B81" s="20"/>
      <c r="C81" s="21"/>
      <c r="D81" s="21"/>
      <c r="E81" s="147"/>
      <c r="F81" s="145"/>
      <c r="G81" s="145"/>
      <c r="H81" s="212"/>
      <c r="I81" s="212"/>
      <c r="J81" s="36"/>
      <c r="K81" s="36"/>
      <c r="L81" s="145"/>
      <c r="M81" s="145"/>
      <c r="N81" s="145"/>
      <c r="O81" s="145"/>
      <c r="P81" s="145"/>
      <c r="Q81" s="145"/>
      <c r="R81" s="145"/>
      <c r="S81" s="145"/>
      <c r="T81" s="145"/>
      <c r="U81" s="145"/>
      <c r="V81" s="147"/>
      <c r="W81" s="21"/>
      <c r="X81" s="230" t="s">
        <v>399</v>
      </c>
      <c r="Y81" s="210"/>
      <c r="Z81" s="25" t="s">
        <v>82</v>
      </c>
      <c r="AA81" s="769"/>
      <c r="AB81" s="744"/>
      <c r="AC81" s="749"/>
      <c r="AD81" s="771"/>
      <c r="AE81" s="772"/>
    </row>
    <row r="82" spans="2:31" s="19" customFormat="1" ht="13.5" customHeight="1" x14ac:dyDescent="0.2">
      <c r="B82" s="20"/>
      <c r="C82" s="21"/>
      <c r="D82" s="149"/>
      <c r="E82" s="21" t="s">
        <v>13</v>
      </c>
      <c r="F82" s="21" t="s">
        <v>338</v>
      </c>
      <c r="G82" s="21"/>
      <c r="H82" s="210" t="s">
        <v>384</v>
      </c>
      <c r="I82" s="210"/>
      <c r="J82" s="738"/>
      <c r="K82" s="739"/>
      <c r="L82" s="25" t="s">
        <v>126</v>
      </c>
      <c r="M82" s="21" t="s">
        <v>15</v>
      </c>
      <c r="N82" s="741">
        <v>60</v>
      </c>
      <c r="O82" s="741"/>
      <c r="P82" s="25" t="s">
        <v>127</v>
      </c>
      <c r="Q82" s="188" t="s">
        <v>16</v>
      </c>
      <c r="R82" s="737">
        <f>J82*N82</f>
        <v>0</v>
      </c>
      <c r="S82" s="737"/>
      <c r="T82" s="737"/>
      <c r="U82" s="159" t="s">
        <v>1</v>
      </c>
      <c r="V82" s="21"/>
      <c r="X82" s="228"/>
      <c r="Y82" s="228"/>
      <c r="AA82" s="38"/>
      <c r="AE82" s="22"/>
    </row>
    <row r="83" spans="2:31" s="19" customFormat="1" ht="13.5" customHeight="1" x14ac:dyDescent="0.2">
      <c r="B83" s="20"/>
      <c r="C83" s="21"/>
      <c r="D83" s="237"/>
      <c r="E83" s="21"/>
      <c r="F83" s="21" t="s">
        <v>339</v>
      </c>
      <c r="G83" s="21"/>
      <c r="H83" s="210" t="s">
        <v>385</v>
      </c>
      <c r="I83" s="210"/>
      <c r="J83" s="738"/>
      <c r="K83" s="739"/>
      <c r="L83" s="25" t="s">
        <v>126</v>
      </c>
      <c r="M83" s="21" t="s">
        <v>15</v>
      </c>
      <c r="N83" s="741">
        <v>60</v>
      </c>
      <c r="O83" s="741"/>
      <c r="P83" s="25" t="s">
        <v>127</v>
      </c>
      <c r="Q83" s="188" t="s">
        <v>16</v>
      </c>
      <c r="R83" s="737">
        <f>J83*N83</f>
        <v>0</v>
      </c>
      <c r="S83" s="737"/>
      <c r="T83" s="737"/>
      <c r="U83" s="159" t="s">
        <v>1</v>
      </c>
      <c r="V83" s="21"/>
      <c r="X83" s="228"/>
      <c r="Y83" s="228"/>
      <c r="AA83" s="38"/>
      <c r="AE83" s="22"/>
    </row>
    <row r="84" spans="2:31" s="19" customFormat="1" ht="13.5" customHeight="1" x14ac:dyDescent="0.2">
      <c r="B84" s="20"/>
      <c r="C84" s="21"/>
      <c r="D84" s="237"/>
      <c r="E84" s="21"/>
      <c r="F84" s="21" t="s">
        <v>340</v>
      </c>
      <c r="G84" s="21"/>
      <c r="H84" s="210" t="s">
        <v>386</v>
      </c>
      <c r="I84" s="210"/>
      <c r="J84" s="738"/>
      <c r="K84" s="739"/>
      <c r="L84" s="25" t="s">
        <v>126</v>
      </c>
      <c r="M84" s="21" t="s">
        <v>15</v>
      </c>
      <c r="N84" s="741">
        <v>60</v>
      </c>
      <c r="O84" s="741"/>
      <c r="P84" s="25" t="s">
        <v>127</v>
      </c>
      <c r="Q84" s="188" t="s">
        <v>16</v>
      </c>
      <c r="R84" s="737">
        <f>J84*N84</f>
        <v>0</v>
      </c>
      <c r="S84" s="737"/>
      <c r="T84" s="737"/>
      <c r="U84" s="159" t="s">
        <v>1</v>
      </c>
      <c r="V84" s="21"/>
      <c r="X84" s="228"/>
      <c r="Y84" s="228"/>
      <c r="AA84" s="38"/>
      <c r="AE84" s="22"/>
    </row>
    <row r="85" spans="2:31" s="19" customFormat="1" ht="13.5" customHeight="1" x14ac:dyDescent="0.2">
      <c r="B85" s="20"/>
      <c r="C85" s="21"/>
      <c r="D85" s="237"/>
      <c r="E85" s="21"/>
      <c r="F85" s="21"/>
      <c r="G85" s="21"/>
      <c r="H85" s="210"/>
      <c r="I85" s="210"/>
      <c r="J85" s="25"/>
      <c r="K85" s="25"/>
      <c r="L85" s="25"/>
      <c r="M85" s="21"/>
      <c r="N85" s="183"/>
      <c r="O85" s="183"/>
      <c r="P85" s="25"/>
      <c r="Q85" s="188"/>
      <c r="R85" s="184"/>
      <c r="S85" s="184"/>
      <c r="T85" s="184"/>
      <c r="U85" s="159"/>
      <c r="V85" s="21"/>
      <c r="X85" s="228"/>
      <c r="Y85" s="228"/>
      <c r="AA85" s="38"/>
      <c r="AE85" s="22"/>
    </row>
    <row r="86" spans="2:31" s="19" customFormat="1" ht="13.5" customHeight="1" x14ac:dyDescent="0.2">
      <c r="B86" s="20"/>
      <c r="C86" s="21"/>
      <c r="D86" s="149"/>
      <c r="E86" s="21" t="s">
        <v>26</v>
      </c>
      <c r="F86" s="21"/>
      <c r="G86" s="21"/>
      <c r="H86" s="210" t="s">
        <v>395</v>
      </c>
      <c r="I86" s="210"/>
      <c r="J86" s="738"/>
      <c r="K86" s="739"/>
      <c r="L86" s="25" t="s">
        <v>345</v>
      </c>
      <c r="M86" s="21" t="s">
        <v>15</v>
      </c>
      <c r="N86" s="733">
        <v>800</v>
      </c>
      <c r="O86" s="733"/>
      <c r="P86" s="25" t="s">
        <v>397</v>
      </c>
      <c r="Q86" s="78" t="s">
        <v>16</v>
      </c>
      <c r="R86" s="737">
        <f>J86*N86</f>
        <v>0</v>
      </c>
      <c r="S86" s="737"/>
      <c r="T86" s="737"/>
      <c r="U86" s="83" t="s">
        <v>1</v>
      </c>
      <c r="V86" s="21"/>
      <c r="X86" s="228"/>
      <c r="Y86" s="228"/>
      <c r="AA86" s="38"/>
      <c r="AE86" s="22"/>
    </row>
    <row r="87" spans="2:31" s="19" customFormat="1" ht="12.75" customHeight="1" x14ac:dyDescent="0.2">
      <c r="B87" s="20"/>
      <c r="C87" s="21"/>
      <c r="D87" s="21"/>
      <c r="E87" s="21"/>
      <c r="F87" s="21"/>
      <c r="G87" s="21"/>
      <c r="H87" s="210"/>
      <c r="I87" s="210"/>
      <c r="J87" s="203"/>
      <c r="K87" s="203"/>
      <c r="L87" s="21"/>
      <c r="M87" s="21"/>
      <c r="N87" s="79"/>
      <c r="O87" s="79"/>
      <c r="P87" s="25"/>
      <c r="Q87" s="78"/>
      <c r="R87" s="78"/>
      <c r="S87" s="78"/>
      <c r="T87" s="78"/>
      <c r="U87" s="83"/>
      <c r="V87" s="21"/>
      <c r="X87" s="228"/>
      <c r="Y87" s="228"/>
      <c r="AA87" s="38"/>
      <c r="AE87" s="22"/>
    </row>
    <row r="88" spans="2:31" s="19" customFormat="1" x14ac:dyDescent="0.2">
      <c r="B88" s="20"/>
      <c r="C88" s="21"/>
      <c r="D88" s="21"/>
      <c r="E88" s="21"/>
      <c r="F88" s="21"/>
      <c r="G88" s="21"/>
      <c r="H88" s="210"/>
      <c r="I88" s="210"/>
      <c r="J88" s="25"/>
      <c r="K88" s="25"/>
      <c r="L88" s="21"/>
      <c r="M88" s="21"/>
      <c r="N88" s="25"/>
      <c r="O88" s="25"/>
      <c r="P88" s="21"/>
      <c r="Q88" s="78"/>
      <c r="R88" s="21"/>
      <c r="S88" s="21"/>
      <c r="T88" s="21"/>
      <c r="U88" s="21"/>
      <c r="V88" s="21"/>
      <c r="W88" s="21"/>
      <c r="X88" s="210"/>
      <c r="Y88" s="210"/>
      <c r="Z88" s="21"/>
      <c r="AA88" s="25"/>
      <c r="AB88" s="25"/>
      <c r="AC88" s="25"/>
      <c r="AD88" s="21"/>
      <c r="AE88" s="22"/>
    </row>
    <row r="89" spans="2:31" s="19" customFormat="1" ht="19.5" customHeight="1" x14ac:dyDescent="0.2">
      <c r="B89" s="20"/>
      <c r="C89" s="21"/>
      <c r="D89" s="21"/>
      <c r="E89" s="73"/>
      <c r="F89" s="26"/>
      <c r="G89" s="26"/>
      <c r="H89" s="213"/>
      <c r="I89" s="213"/>
      <c r="J89" s="733"/>
      <c r="K89" s="733"/>
      <c r="L89" s="21"/>
      <c r="M89" s="21"/>
      <c r="N89" s="733"/>
      <c r="O89" s="733"/>
      <c r="P89" s="25"/>
      <c r="Q89" s="78"/>
      <c r="R89" s="735"/>
      <c r="S89" s="735"/>
      <c r="T89" s="735"/>
      <c r="U89" s="83"/>
      <c r="V89" s="21"/>
      <c r="W89" s="21"/>
      <c r="X89" s="210" t="s">
        <v>405</v>
      </c>
      <c r="Y89" s="210">
        <f>AB89</f>
        <v>0</v>
      </c>
      <c r="Z89" s="760" t="s">
        <v>23</v>
      </c>
      <c r="AA89" s="760"/>
      <c r="AB89" s="761">
        <f>SUM(R67:T70)+SUM(AC67:AD87)+R86+SUM(R77:T78)+SUM(R82:R84)</f>
        <v>0</v>
      </c>
      <c r="AC89" s="761"/>
      <c r="AD89" s="761"/>
      <c r="AE89" s="32" t="s">
        <v>1</v>
      </c>
    </row>
    <row r="90" spans="2:31" s="19" customFormat="1" ht="6" customHeight="1" x14ac:dyDescent="0.2">
      <c r="B90" s="27"/>
      <c r="C90" s="28"/>
      <c r="D90" s="28"/>
      <c r="E90" s="28"/>
      <c r="F90" s="28"/>
      <c r="G90" s="28"/>
      <c r="H90" s="214"/>
      <c r="I90" s="214"/>
      <c r="J90" s="37"/>
      <c r="K90" s="37"/>
      <c r="L90" s="28"/>
      <c r="M90" s="28"/>
      <c r="N90" s="37"/>
      <c r="O90" s="37"/>
      <c r="P90" s="28"/>
      <c r="Q90" s="29"/>
      <c r="R90" s="28"/>
      <c r="S90" s="28"/>
      <c r="T90" s="28"/>
      <c r="U90" s="28"/>
      <c r="V90" s="28"/>
      <c r="W90" s="28"/>
      <c r="X90" s="214"/>
      <c r="Y90" s="214"/>
      <c r="Z90" s="28"/>
      <c r="AA90" s="37"/>
      <c r="AB90" s="37"/>
      <c r="AC90" s="37"/>
      <c r="AD90" s="28"/>
      <c r="AE90" s="30"/>
    </row>
    <row r="91" spans="2:31" s="19" customFormat="1" ht="12" customHeight="1" x14ac:dyDescent="0.2">
      <c r="B91" s="16"/>
      <c r="C91" s="16"/>
      <c r="D91" s="16"/>
      <c r="E91" s="16"/>
      <c r="F91" s="16"/>
      <c r="G91" s="16"/>
      <c r="H91" s="215"/>
      <c r="I91" s="215"/>
      <c r="J91" s="39"/>
      <c r="K91" s="39"/>
      <c r="L91" s="16"/>
      <c r="M91" s="16"/>
      <c r="N91" s="39"/>
      <c r="O91" s="39"/>
      <c r="P91" s="16"/>
      <c r="Q91" s="17"/>
      <c r="R91" s="16"/>
      <c r="S91" s="16"/>
      <c r="T91" s="16"/>
      <c r="U91" s="16"/>
      <c r="V91" s="16"/>
      <c r="W91" s="16"/>
      <c r="X91" s="215"/>
      <c r="Y91" s="215"/>
      <c r="Z91" s="16"/>
      <c r="AA91" s="39"/>
      <c r="AB91" s="39"/>
      <c r="AC91" s="39"/>
      <c r="AD91" s="16"/>
      <c r="AE91" s="16"/>
    </row>
    <row r="92" spans="2:31" ht="12" customHeight="1" x14ac:dyDescent="0.2">
      <c r="B92" s="12"/>
      <c r="C92" s="10"/>
      <c r="D92" s="10"/>
      <c r="E92" s="10"/>
      <c r="F92" s="10"/>
      <c r="G92" s="10"/>
      <c r="H92" s="208"/>
      <c r="I92" s="208"/>
      <c r="J92" s="35"/>
      <c r="K92" s="35"/>
      <c r="L92" s="10"/>
      <c r="M92" s="10"/>
      <c r="N92" s="35"/>
      <c r="O92" s="35"/>
      <c r="P92" s="10"/>
      <c r="Q92" s="9"/>
      <c r="R92" s="10"/>
      <c r="S92" s="10"/>
      <c r="T92" s="10"/>
      <c r="U92" s="10"/>
      <c r="V92" s="10"/>
      <c r="W92" s="10"/>
      <c r="X92" s="208" t="s">
        <v>34</v>
      </c>
      <c r="Y92" s="208" t="s">
        <v>36</v>
      </c>
      <c r="Z92" s="317" t="s">
        <v>494</v>
      </c>
      <c r="AA92" s="35"/>
      <c r="AB92" s="35"/>
      <c r="AC92" s="35"/>
      <c r="AD92" s="10"/>
      <c r="AE92" s="11"/>
    </row>
    <row r="93" spans="2:31" s="19" customFormat="1" ht="14.4" x14ac:dyDescent="0.2">
      <c r="B93" s="750"/>
      <c r="C93" s="735"/>
      <c r="D93" s="151"/>
      <c r="E93" s="31" t="s">
        <v>30</v>
      </c>
      <c r="F93" s="31"/>
      <c r="G93" s="31"/>
      <c r="H93" s="209"/>
      <c r="I93" s="209"/>
      <c r="J93" s="25"/>
      <c r="K93" s="25"/>
      <c r="L93" s="21"/>
      <c r="M93" s="21"/>
      <c r="N93" s="25"/>
      <c r="O93" s="25"/>
      <c r="P93" s="155" t="s">
        <v>25</v>
      </c>
      <c r="Q93" s="776"/>
      <c r="R93" s="776"/>
      <c r="S93" s="21"/>
      <c r="T93" s="21"/>
      <c r="U93" s="21"/>
      <c r="V93" s="21"/>
      <c r="W93" s="25" t="s">
        <v>492</v>
      </c>
      <c r="X93" s="210"/>
      <c r="Y93" s="210"/>
      <c r="Z93" s="315"/>
      <c r="AA93" s="312" t="s">
        <v>493</v>
      </c>
      <c r="AB93" s="740"/>
      <c r="AC93" s="740"/>
      <c r="AD93" s="740"/>
      <c r="AE93" s="22"/>
    </row>
    <row r="94" spans="2:31" s="19" customFormat="1" ht="9.75" customHeight="1" x14ac:dyDescent="0.2">
      <c r="B94" s="82"/>
      <c r="C94" s="78"/>
      <c r="D94" s="31"/>
      <c r="E94" s="31"/>
      <c r="F94" s="31"/>
      <c r="G94" s="31"/>
      <c r="H94" s="209"/>
      <c r="I94" s="209"/>
      <c r="J94" s="25"/>
      <c r="K94" s="25"/>
      <c r="L94" s="21"/>
      <c r="M94" s="21"/>
      <c r="N94" s="25"/>
      <c r="O94" s="25"/>
      <c r="P94" s="21"/>
      <c r="Q94" s="78"/>
      <c r="R94" s="78"/>
      <c r="S94" s="21"/>
      <c r="T94" s="21"/>
      <c r="U94" s="21"/>
      <c r="V94" s="21"/>
      <c r="W94" s="21"/>
      <c r="X94" s="210"/>
      <c r="Y94" s="210"/>
      <c r="Z94" s="21"/>
      <c r="AA94" s="25"/>
      <c r="AB94" s="25"/>
      <c r="AC94" s="25"/>
      <c r="AD94" s="21"/>
      <c r="AE94" s="22"/>
    </row>
    <row r="95" spans="2:31" s="19" customFormat="1" x14ac:dyDescent="0.2">
      <c r="B95" s="20"/>
      <c r="C95" s="21"/>
      <c r="D95" s="71" t="s">
        <v>85</v>
      </c>
      <c r="G95" s="21"/>
      <c r="H95" s="210"/>
      <c r="I95" s="210"/>
      <c r="J95" s="25"/>
      <c r="K95" s="25"/>
      <c r="L95" s="21"/>
      <c r="M95" s="21"/>
      <c r="N95" s="25"/>
      <c r="O95" s="25"/>
      <c r="P95" s="21"/>
      <c r="Q95" s="141"/>
      <c r="R95" s="21"/>
      <c r="S95" s="21"/>
      <c r="T95" s="21"/>
      <c r="U95" s="21"/>
      <c r="V95" s="21"/>
      <c r="W95" s="71" t="s">
        <v>84</v>
      </c>
      <c r="X95" s="229"/>
      <c r="Y95" s="229"/>
      <c r="Z95" s="21"/>
      <c r="AA95" s="25"/>
      <c r="AB95" s="25"/>
      <c r="AC95" s="25"/>
      <c r="AD95" s="21"/>
      <c r="AE95" s="22"/>
    </row>
    <row r="96" spans="2:31" s="19" customFormat="1" x14ac:dyDescent="0.2">
      <c r="B96" s="20"/>
      <c r="C96" s="21"/>
      <c r="D96" s="149"/>
      <c r="E96" s="147" t="s">
        <v>12</v>
      </c>
      <c r="F96" s="733" t="s">
        <v>40</v>
      </c>
      <c r="G96" s="733"/>
      <c r="H96" s="211" t="s">
        <v>400</v>
      </c>
      <c r="I96" s="211">
        <f>J96*N96</f>
        <v>0</v>
      </c>
      <c r="J96" s="738"/>
      <c r="K96" s="739"/>
      <c r="L96" s="21" t="s">
        <v>43</v>
      </c>
      <c r="M96" s="21" t="s">
        <v>15</v>
      </c>
      <c r="N96" s="766"/>
      <c r="O96" s="767"/>
      <c r="P96" s="147" t="s">
        <v>5</v>
      </c>
      <c r="Q96" s="141" t="s">
        <v>16</v>
      </c>
      <c r="R96" s="737">
        <f>J96*N96*2800</f>
        <v>0</v>
      </c>
      <c r="S96" s="737"/>
      <c r="T96" s="737"/>
      <c r="U96" s="147" t="s">
        <v>1</v>
      </c>
      <c r="V96" s="147"/>
      <c r="W96" s="149"/>
      <c r="X96" s="230" t="s">
        <v>403</v>
      </c>
      <c r="Y96" s="230"/>
      <c r="Z96" s="70" t="s">
        <v>17</v>
      </c>
      <c r="AA96" s="156"/>
      <c r="AB96" s="25" t="s">
        <v>18</v>
      </c>
      <c r="AC96" s="741">
        <f>AA96*37</f>
        <v>0</v>
      </c>
      <c r="AD96" s="741"/>
      <c r="AE96" s="22" t="s">
        <v>1</v>
      </c>
    </row>
    <row r="97" spans="2:31" s="19" customFormat="1" x14ac:dyDescent="0.2">
      <c r="B97" s="20"/>
      <c r="C97" s="21"/>
      <c r="D97" s="21"/>
      <c r="E97" s="147"/>
      <c r="F97" s="735" t="s">
        <v>41</v>
      </c>
      <c r="G97" s="735"/>
      <c r="H97" s="189" t="s">
        <v>400</v>
      </c>
      <c r="I97" s="211">
        <f>J97*N97</f>
        <v>0</v>
      </c>
      <c r="J97" s="738"/>
      <c r="K97" s="739"/>
      <c r="L97" s="21" t="s">
        <v>43</v>
      </c>
      <c r="M97" s="21" t="s">
        <v>15</v>
      </c>
      <c r="N97" s="766"/>
      <c r="O97" s="767"/>
      <c r="P97" s="147" t="s">
        <v>5</v>
      </c>
      <c r="Q97" s="141" t="s">
        <v>16</v>
      </c>
      <c r="R97" s="737">
        <f>J97*N97*2800</f>
        <v>0</v>
      </c>
      <c r="S97" s="737"/>
      <c r="T97" s="737"/>
      <c r="U97" s="147" t="s">
        <v>1</v>
      </c>
      <c r="V97" s="147"/>
      <c r="W97" s="21"/>
      <c r="X97" s="230" t="s">
        <v>403</v>
      </c>
      <c r="Y97" s="210"/>
      <c r="Z97" s="25" t="s">
        <v>83</v>
      </c>
      <c r="AA97" s="156"/>
      <c r="AB97" s="25" t="s">
        <v>18</v>
      </c>
      <c r="AC97" s="741">
        <f>AA97*37</f>
        <v>0</v>
      </c>
      <c r="AD97" s="741"/>
      <c r="AE97" s="22" t="s">
        <v>1</v>
      </c>
    </row>
    <row r="98" spans="2:31" s="19" customFormat="1" x14ac:dyDescent="0.2">
      <c r="B98" s="20"/>
      <c r="C98" s="21"/>
      <c r="D98" s="21"/>
      <c r="E98" s="147"/>
      <c r="F98" s="147"/>
      <c r="G98" s="147"/>
      <c r="H98" s="189" t="s">
        <v>400</v>
      </c>
      <c r="I98" s="211">
        <f>J98*N98</f>
        <v>0</v>
      </c>
      <c r="J98" s="738"/>
      <c r="K98" s="739"/>
      <c r="L98" s="21" t="s">
        <v>14</v>
      </c>
      <c r="M98" s="21" t="s">
        <v>15</v>
      </c>
      <c r="N98" s="766"/>
      <c r="O98" s="767"/>
      <c r="P98" s="147" t="s">
        <v>5</v>
      </c>
      <c r="Q98" s="141" t="s">
        <v>16</v>
      </c>
      <c r="R98" s="737">
        <f>J98*N98*2800</f>
        <v>0</v>
      </c>
      <c r="S98" s="737"/>
      <c r="T98" s="737"/>
      <c r="U98" s="147" t="s">
        <v>1</v>
      </c>
      <c r="V98" s="147"/>
      <c r="W98" s="21"/>
      <c r="X98" s="230" t="s">
        <v>403</v>
      </c>
      <c r="Y98" s="210"/>
      <c r="Z98" s="147"/>
      <c r="AA98" s="156"/>
      <c r="AB98" s="25" t="s">
        <v>18</v>
      </c>
      <c r="AC98" s="741">
        <f>AA98*37</f>
        <v>0</v>
      </c>
      <c r="AD98" s="741"/>
      <c r="AE98" s="22" t="s">
        <v>1</v>
      </c>
    </row>
    <row r="99" spans="2:31" s="19" customFormat="1" x14ac:dyDescent="0.2">
      <c r="B99" s="20"/>
      <c r="C99" s="21"/>
      <c r="D99" s="21"/>
      <c r="E99" s="147"/>
      <c r="F99" s="147"/>
      <c r="G99" s="147"/>
      <c r="H99" s="189" t="s">
        <v>400</v>
      </c>
      <c r="I99" s="211">
        <f>J99*N99</f>
        <v>0</v>
      </c>
      <c r="J99" s="36"/>
      <c r="K99" s="36"/>
      <c r="L99" s="145"/>
      <c r="M99" s="145"/>
      <c r="N99" s="239"/>
      <c r="O99" s="239"/>
      <c r="P99" s="145"/>
      <c r="Q99" s="145"/>
      <c r="R99" s="141"/>
      <c r="S99" s="141"/>
      <c r="T99" s="141"/>
      <c r="U99" s="147"/>
      <c r="V99" s="21"/>
      <c r="W99" s="21"/>
      <c r="X99" s="230" t="s">
        <v>403</v>
      </c>
      <c r="Y99" s="210"/>
      <c r="Z99" s="145"/>
      <c r="AA99" s="251"/>
      <c r="AB99" s="25" t="s">
        <v>18</v>
      </c>
      <c r="AC99" s="741">
        <f>AA99*37</f>
        <v>0</v>
      </c>
      <c r="AD99" s="741"/>
      <c r="AE99" s="22" t="s">
        <v>1</v>
      </c>
    </row>
    <row r="100" spans="2:31" s="19" customFormat="1" x14ac:dyDescent="0.2">
      <c r="B100" s="20"/>
      <c r="C100" s="21"/>
      <c r="D100" s="21"/>
      <c r="E100" s="147" t="s">
        <v>94</v>
      </c>
      <c r="F100" s="185"/>
      <c r="G100" s="186"/>
      <c r="H100" s="186"/>
      <c r="I100" s="186"/>
      <c r="J100" s="296"/>
      <c r="K100" s="296"/>
      <c r="L100" s="186"/>
      <c r="M100" s="186"/>
      <c r="N100" s="240"/>
      <c r="O100" s="240"/>
      <c r="P100" s="186"/>
      <c r="Q100" s="186"/>
      <c r="R100" s="186"/>
      <c r="S100" s="186"/>
      <c r="T100" s="186"/>
      <c r="U100" s="187"/>
      <c r="V100" s="147"/>
      <c r="W100" s="147"/>
      <c r="X100" s="230" t="s">
        <v>403</v>
      </c>
      <c r="Y100" s="206"/>
      <c r="Z100" s="147"/>
      <c r="AA100" s="25"/>
      <c r="AB100" s="147"/>
      <c r="AC100" s="147"/>
      <c r="AD100" s="147"/>
      <c r="AE100" s="24"/>
    </row>
    <row r="101" spans="2:31" s="19" customFormat="1" ht="13.5" customHeight="1" x14ac:dyDescent="0.2">
      <c r="B101" s="20"/>
      <c r="C101" s="21"/>
      <c r="D101" s="21"/>
      <c r="E101" s="147" t="s">
        <v>10</v>
      </c>
      <c r="F101" s="185"/>
      <c r="G101" s="186"/>
      <c r="H101" s="186"/>
      <c r="I101" s="186"/>
      <c r="J101" s="296"/>
      <c r="K101" s="296"/>
      <c r="L101" s="186"/>
      <c r="M101" s="186"/>
      <c r="N101" s="240"/>
      <c r="O101" s="240"/>
      <c r="P101" s="186"/>
      <c r="Q101" s="186"/>
      <c r="R101" s="186"/>
      <c r="S101" s="186"/>
      <c r="T101" s="186"/>
      <c r="U101" s="187"/>
      <c r="V101" s="147"/>
      <c r="W101" s="149"/>
      <c r="X101" s="230" t="s">
        <v>403</v>
      </c>
      <c r="Y101" s="210"/>
      <c r="Z101" s="26" t="s">
        <v>17</v>
      </c>
      <c r="AA101" s="768"/>
      <c r="AB101" s="742"/>
      <c r="AC101" s="747"/>
      <c r="AD101" s="770"/>
      <c r="AE101" s="772" t="s">
        <v>1</v>
      </c>
    </row>
    <row r="102" spans="2:31" s="19" customFormat="1" ht="13.5" customHeight="1" x14ac:dyDescent="0.2">
      <c r="B102" s="20"/>
      <c r="C102" s="21"/>
      <c r="D102" s="21"/>
      <c r="E102" s="147"/>
      <c r="F102" s="145"/>
      <c r="G102" s="145"/>
      <c r="H102" s="212"/>
      <c r="I102" s="212"/>
      <c r="J102" s="36"/>
      <c r="K102" s="36"/>
      <c r="L102" s="145"/>
      <c r="M102" s="145"/>
      <c r="N102" s="241"/>
      <c r="O102" s="241"/>
      <c r="P102" s="145"/>
      <c r="Q102" s="145"/>
      <c r="R102" s="145"/>
      <c r="S102" s="145"/>
      <c r="T102" s="145"/>
      <c r="U102" s="145"/>
      <c r="V102" s="147"/>
      <c r="W102" s="21"/>
      <c r="X102" s="230" t="s">
        <v>403</v>
      </c>
      <c r="Y102" s="210"/>
      <c r="Z102" s="25" t="s">
        <v>82</v>
      </c>
      <c r="AA102" s="769"/>
      <c r="AB102" s="744"/>
      <c r="AC102" s="749"/>
      <c r="AD102" s="771"/>
      <c r="AE102" s="772"/>
    </row>
    <row r="103" spans="2:31" s="19" customFormat="1" ht="12.75" customHeight="1" x14ac:dyDescent="0.2">
      <c r="B103" s="20"/>
      <c r="C103" s="21"/>
      <c r="D103" s="21"/>
      <c r="E103" s="147"/>
      <c r="F103" s="145"/>
      <c r="G103" s="145"/>
      <c r="H103" s="212"/>
      <c r="I103" s="212"/>
      <c r="J103" s="36"/>
      <c r="K103" s="36"/>
      <c r="L103" s="145"/>
      <c r="M103" s="145"/>
      <c r="N103" s="241"/>
      <c r="O103" s="241"/>
      <c r="P103" s="145"/>
      <c r="Q103" s="145"/>
      <c r="R103" s="145"/>
      <c r="S103" s="145"/>
      <c r="T103" s="145"/>
      <c r="U103" s="145"/>
      <c r="V103" s="147"/>
      <c r="W103" s="21"/>
      <c r="X103" s="230" t="s">
        <v>403</v>
      </c>
      <c r="Y103" s="210"/>
      <c r="Z103" s="26"/>
      <c r="AA103" s="252"/>
      <c r="AB103" s="148"/>
      <c r="AC103" s="143"/>
      <c r="AD103" s="143"/>
      <c r="AE103" s="144"/>
    </row>
    <row r="104" spans="2:31" s="19" customFormat="1" ht="6.75" customHeight="1" x14ac:dyDescent="0.2">
      <c r="B104" s="20"/>
      <c r="C104" s="21"/>
      <c r="D104" s="21"/>
      <c r="E104" s="147"/>
      <c r="F104" s="145"/>
      <c r="G104" s="145"/>
      <c r="H104" s="212"/>
      <c r="I104" s="212"/>
      <c r="J104" s="36"/>
      <c r="K104" s="36"/>
      <c r="L104" s="145"/>
      <c r="M104" s="145"/>
      <c r="N104" s="241"/>
      <c r="O104" s="241"/>
      <c r="P104" s="145"/>
      <c r="Q104" s="145"/>
      <c r="R104" s="145"/>
      <c r="S104" s="145"/>
      <c r="T104" s="145"/>
      <c r="U104" s="145"/>
      <c r="V104" s="147"/>
      <c r="W104" s="21"/>
      <c r="X104" s="230" t="s">
        <v>403</v>
      </c>
      <c r="Y104" s="210"/>
      <c r="Z104" s="26"/>
      <c r="AA104" s="253"/>
      <c r="AB104" s="84"/>
      <c r="AC104" s="85"/>
      <c r="AD104" s="85"/>
      <c r="AE104" s="86"/>
    </row>
    <row r="105" spans="2:31" s="19" customFormat="1" x14ac:dyDescent="0.2">
      <c r="B105" s="20"/>
      <c r="C105" s="21"/>
      <c r="D105" s="71" t="s">
        <v>93</v>
      </c>
      <c r="G105" s="21"/>
      <c r="H105" s="210"/>
      <c r="I105" s="210"/>
      <c r="J105" s="25"/>
      <c r="K105" s="25"/>
      <c r="L105" s="21"/>
      <c r="M105" s="21"/>
      <c r="N105" s="242"/>
      <c r="O105" s="242"/>
      <c r="P105" s="21"/>
      <c r="Q105" s="141"/>
      <c r="R105" s="21"/>
      <c r="S105" s="21"/>
      <c r="T105" s="21"/>
      <c r="U105" s="21"/>
      <c r="V105" s="21"/>
      <c r="W105" s="71" t="s">
        <v>84</v>
      </c>
      <c r="X105" s="229"/>
      <c r="Y105" s="229"/>
      <c r="Z105" s="21"/>
      <c r="AA105" s="253"/>
      <c r="AB105" s="84"/>
      <c r="AC105" s="85"/>
      <c r="AD105" s="85"/>
      <c r="AE105" s="86"/>
    </row>
    <row r="106" spans="2:31" s="19" customFormat="1" x14ac:dyDescent="0.2">
      <c r="B106" s="20"/>
      <c r="C106" s="21"/>
      <c r="D106" s="149"/>
      <c r="E106" s="25" t="s">
        <v>92</v>
      </c>
      <c r="F106" s="733"/>
      <c r="G106" s="733"/>
      <c r="H106" s="211" t="s">
        <v>401</v>
      </c>
      <c r="I106" s="211">
        <f>J106*N106</f>
        <v>0</v>
      </c>
      <c r="J106" s="738"/>
      <c r="K106" s="739"/>
      <c r="L106" s="21" t="s">
        <v>43</v>
      </c>
      <c r="M106" s="21" t="s">
        <v>15</v>
      </c>
      <c r="N106" s="766"/>
      <c r="O106" s="767"/>
      <c r="P106" s="147" t="s">
        <v>5</v>
      </c>
      <c r="Q106" s="141" t="s">
        <v>16</v>
      </c>
      <c r="R106" s="737">
        <f>J106*N106*1000</f>
        <v>0</v>
      </c>
      <c r="S106" s="737"/>
      <c r="T106" s="737"/>
      <c r="U106" s="147" t="s">
        <v>1</v>
      </c>
      <c r="V106" s="147"/>
      <c r="W106" s="149"/>
      <c r="X106" s="230" t="s">
        <v>404</v>
      </c>
      <c r="Y106" s="230"/>
      <c r="Z106" s="70" t="s">
        <v>17</v>
      </c>
      <c r="AA106" s="156"/>
      <c r="AB106" s="25" t="s">
        <v>18</v>
      </c>
      <c r="AC106" s="741">
        <f>AA106*37</f>
        <v>0</v>
      </c>
      <c r="AD106" s="741"/>
      <c r="AE106" s="22" t="s">
        <v>1</v>
      </c>
    </row>
    <row r="107" spans="2:31" s="19" customFormat="1" x14ac:dyDescent="0.2">
      <c r="B107" s="20"/>
      <c r="C107" s="21"/>
      <c r="D107" s="21"/>
      <c r="E107" s="147"/>
      <c r="F107" s="735"/>
      <c r="G107" s="735"/>
      <c r="H107" s="211" t="s">
        <v>401</v>
      </c>
      <c r="I107" s="211">
        <f>J107*N107</f>
        <v>0</v>
      </c>
      <c r="J107" s="733"/>
      <c r="K107" s="733"/>
      <c r="L107" s="21"/>
      <c r="M107" s="21"/>
      <c r="N107" s="799"/>
      <c r="O107" s="799"/>
      <c r="P107" s="147"/>
      <c r="Q107" s="141"/>
      <c r="R107" s="735"/>
      <c r="S107" s="735"/>
      <c r="T107" s="735"/>
      <c r="U107" s="147"/>
      <c r="V107" s="147"/>
      <c r="W107" s="21"/>
      <c r="X107" s="230" t="s">
        <v>404</v>
      </c>
      <c r="Y107" s="210"/>
      <c r="Z107" s="25" t="s">
        <v>83</v>
      </c>
      <c r="AA107" s="253"/>
      <c r="AB107" s="84"/>
      <c r="AC107" s="85"/>
      <c r="AD107" s="85"/>
      <c r="AE107" s="86"/>
    </row>
    <row r="108" spans="2:31" s="19" customFormat="1" x14ac:dyDescent="0.2">
      <c r="B108" s="20"/>
      <c r="C108" s="21"/>
      <c r="D108" s="21"/>
      <c r="E108" s="147" t="s">
        <v>94</v>
      </c>
      <c r="F108" s="185"/>
      <c r="G108" s="186"/>
      <c r="H108" s="186"/>
      <c r="I108" s="186"/>
      <c r="J108" s="296"/>
      <c r="K108" s="296"/>
      <c r="L108" s="186"/>
      <c r="M108" s="186"/>
      <c r="N108" s="186"/>
      <c r="O108" s="186"/>
      <c r="P108" s="186"/>
      <c r="Q108" s="186"/>
      <c r="R108" s="186"/>
      <c r="S108" s="186"/>
      <c r="T108" s="186"/>
      <c r="U108" s="187"/>
      <c r="V108" s="147"/>
      <c r="W108" s="147"/>
      <c r="X108" s="230" t="s">
        <v>404</v>
      </c>
      <c r="Y108" s="206"/>
      <c r="Z108" s="147"/>
      <c r="AA108" s="253"/>
      <c r="AB108" s="84"/>
      <c r="AC108" s="85"/>
      <c r="AD108" s="85"/>
      <c r="AE108" s="86"/>
    </row>
    <row r="109" spans="2:31" s="19" customFormat="1" ht="15" customHeight="1" x14ac:dyDescent="0.2">
      <c r="B109" s="20"/>
      <c r="C109" s="21"/>
      <c r="D109" s="21"/>
      <c r="E109" s="147" t="s">
        <v>10</v>
      </c>
      <c r="F109" s="185"/>
      <c r="G109" s="186"/>
      <c r="H109" s="186"/>
      <c r="I109" s="186"/>
      <c r="J109" s="296"/>
      <c r="K109" s="296"/>
      <c r="L109" s="186"/>
      <c r="M109" s="186"/>
      <c r="N109" s="186"/>
      <c r="O109" s="186"/>
      <c r="P109" s="186"/>
      <c r="Q109" s="186"/>
      <c r="R109" s="186"/>
      <c r="S109" s="186"/>
      <c r="T109" s="186"/>
      <c r="U109" s="187"/>
      <c r="V109" s="147"/>
      <c r="W109" s="149"/>
      <c r="X109" s="230" t="s">
        <v>404</v>
      </c>
      <c r="Y109" s="210"/>
      <c r="Z109" s="26" t="s">
        <v>17</v>
      </c>
      <c r="AA109" s="768"/>
      <c r="AB109" s="742"/>
      <c r="AC109" s="747"/>
      <c r="AD109" s="770"/>
      <c r="AE109" s="772" t="s">
        <v>1</v>
      </c>
    </row>
    <row r="110" spans="2:31" s="19" customFormat="1" ht="15" customHeight="1" x14ac:dyDescent="0.2">
      <c r="B110" s="20"/>
      <c r="C110" s="21"/>
      <c r="D110" s="21"/>
      <c r="E110" s="147"/>
      <c r="F110" s="145"/>
      <c r="G110" s="145"/>
      <c r="H110" s="212"/>
      <c r="I110" s="212"/>
      <c r="J110" s="36"/>
      <c r="K110" s="36"/>
      <c r="L110" s="145"/>
      <c r="M110" s="145"/>
      <c r="N110" s="145"/>
      <c r="O110" s="145"/>
      <c r="P110" s="145"/>
      <c r="Q110" s="145"/>
      <c r="R110" s="145"/>
      <c r="S110" s="145"/>
      <c r="T110" s="145"/>
      <c r="U110" s="145"/>
      <c r="V110" s="147"/>
      <c r="W110" s="21"/>
      <c r="X110" s="230" t="s">
        <v>404</v>
      </c>
      <c r="Y110" s="210"/>
      <c r="Z110" s="25" t="s">
        <v>82</v>
      </c>
      <c r="AA110" s="769"/>
      <c r="AB110" s="744"/>
      <c r="AC110" s="749"/>
      <c r="AD110" s="771"/>
      <c r="AE110" s="772"/>
    </row>
    <row r="111" spans="2:31" s="19" customFormat="1" x14ac:dyDescent="0.2">
      <c r="B111" s="20"/>
      <c r="C111" s="21"/>
      <c r="D111" s="21"/>
      <c r="E111" s="83"/>
      <c r="F111" s="80"/>
      <c r="G111" s="80"/>
      <c r="H111" s="212"/>
      <c r="I111" s="212"/>
      <c r="J111" s="36"/>
      <c r="K111" s="36"/>
      <c r="L111" s="80"/>
      <c r="M111" s="80"/>
      <c r="N111" s="80"/>
      <c r="O111" s="80"/>
      <c r="P111" s="80"/>
      <c r="Q111" s="80"/>
      <c r="R111" s="80"/>
      <c r="S111" s="80"/>
      <c r="T111" s="80"/>
      <c r="U111" s="80"/>
      <c r="V111" s="83"/>
      <c r="W111" s="21"/>
      <c r="X111" s="230" t="s">
        <v>404</v>
      </c>
      <c r="Y111" s="210"/>
      <c r="AA111" s="253"/>
      <c r="AB111" s="84"/>
      <c r="AC111" s="85"/>
      <c r="AD111" s="85"/>
      <c r="AE111" s="86"/>
    </row>
    <row r="112" spans="2:31" s="19" customFormat="1" ht="13.5" customHeight="1" x14ac:dyDescent="0.2">
      <c r="B112" s="20"/>
      <c r="C112" s="21"/>
      <c r="D112" s="149"/>
      <c r="E112" s="21" t="s">
        <v>13</v>
      </c>
      <c r="F112" s="21" t="s">
        <v>338</v>
      </c>
      <c r="G112" s="21"/>
      <c r="H112" s="210" t="s">
        <v>387</v>
      </c>
      <c r="I112" s="210"/>
      <c r="J112" s="738"/>
      <c r="K112" s="739"/>
      <c r="L112" s="25" t="s">
        <v>126</v>
      </c>
      <c r="M112" s="21" t="s">
        <v>15</v>
      </c>
      <c r="N112" s="741">
        <v>60</v>
      </c>
      <c r="O112" s="741"/>
      <c r="P112" s="25" t="s">
        <v>127</v>
      </c>
      <c r="Q112" s="188" t="s">
        <v>16</v>
      </c>
      <c r="R112" s="737">
        <f>J112*N112</f>
        <v>0</v>
      </c>
      <c r="S112" s="737"/>
      <c r="T112" s="737"/>
      <c r="U112" s="159" t="s">
        <v>1</v>
      </c>
      <c r="V112" s="21"/>
      <c r="X112" s="228"/>
      <c r="Y112" s="228"/>
      <c r="AA112" s="38"/>
      <c r="AE112" s="22"/>
    </row>
    <row r="113" spans="2:31" s="19" customFormat="1" ht="13.5" customHeight="1" x14ac:dyDescent="0.2">
      <c r="B113" s="20"/>
      <c r="C113" s="21"/>
      <c r="D113" s="237"/>
      <c r="E113" s="21"/>
      <c r="F113" s="21" t="s">
        <v>339</v>
      </c>
      <c r="G113" s="21"/>
      <c r="H113" s="210" t="s">
        <v>388</v>
      </c>
      <c r="I113" s="210"/>
      <c r="J113" s="738"/>
      <c r="K113" s="739"/>
      <c r="L113" s="25" t="s">
        <v>126</v>
      </c>
      <c r="M113" s="21" t="s">
        <v>15</v>
      </c>
      <c r="N113" s="741">
        <v>60</v>
      </c>
      <c r="O113" s="741"/>
      <c r="P113" s="25" t="s">
        <v>127</v>
      </c>
      <c r="Q113" s="188" t="s">
        <v>16</v>
      </c>
      <c r="R113" s="737">
        <f>J113*N113</f>
        <v>0</v>
      </c>
      <c r="S113" s="737"/>
      <c r="T113" s="737"/>
      <c r="U113" s="159" t="s">
        <v>1</v>
      </c>
      <c r="V113" s="21"/>
      <c r="X113" s="228"/>
      <c r="Y113" s="228"/>
      <c r="AA113" s="38"/>
      <c r="AE113" s="22"/>
    </row>
    <row r="114" spans="2:31" s="19" customFormat="1" ht="13.5" customHeight="1" x14ac:dyDescent="0.2">
      <c r="B114" s="20"/>
      <c r="C114" s="21"/>
      <c r="D114" s="237"/>
      <c r="E114" s="21"/>
      <c r="F114" s="21" t="s">
        <v>340</v>
      </c>
      <c r="G114" s="21"/>
      <c r="H114" s="210" t="s">
        <v>389</v>
      </c>
      <c r="I114" s="210"/>
      <c r="J114" s="738"/>
      <c r="K114" s="739"/>
      <c r="L114" s="25" t="s">
        <v>126</v>
      </c>
      <c r="M114" s="21" t="s">
        <v>15</v>
      </c>
      <c r="N114" s="741">
        <v>60</v>
      </c>
      <c r="O114" s="741"/>
      <c r="P114" s="25" t="s">
        <v>127</v>
      </c>
      <c r="Q114" s="188" t="s">
        <v>16</v>
      </c>
      <c r="R114" s="737">
        <f>J114*N114</f>
        <v>0</v>
      </c>
      <c r="S114" s="737"/>
      <c r="T114" s="737"/>
      <c r="U114" s="159" t="s">
        <v>1</v>
      </c>
      <c r="V114" s="21"/>
      <c r="X114" s="228"/>
      <c r="Y114" s="228"/>
      <c r="AA114" s="38"/>
      <c r="AE114" s="22"/>
    </row>
    <row r="115" spans="2:31" s="19" customFormat="1" ht="13.5" customHeight="1" x14ac:dyDescent="0.2">
      <c r="B115" s="20"/>
      <c r="C115" s="21"/>
      <c r="D115" s="237"/>
      <c r="E115" s="21"/>
      <c r="F115" s="21"/>
      <c r="G115" s="21"/>
      <c r="H115" s="210"/>
      <c r="I115" s="210"/>
      <c r="J115" s="25"/>
      <c r="K115" s="25"/>
      <c r="L115" s="25"/>
      <c r="M115" s="21"/>
      <c r="N115" s="183"/>
      <c r="O115" s="183"/>
      <c r="P115" s="25"/>
      <c r="Q115" s="188"/>
      <c r="R115" s="184"/>
      <c r="S115" s="184"/>
      <c r="T115" s="184"/>
      <c r="U115" s="159"/>
      <c r="V115" s="21"/>
      <c r="X115" s="228"/>
      <c r="Y115" s="228"/>
      <c r="AA115" s="38"/>
      <c r="AE115" s="22"/>
    </row>
    <row r="116" spans="2:31" s="19" customFormat="1" ht="13.5" customHeight="1" x14ac:dyDescent="0.2">
      <c r="B116" s="20"/>
      <c r="C116" s="21"/>
      <c r="D116" s="149"/>
      <c r="E116" s="21" t="s">
        <v>26</v>
      </c>
      <c r="F116" s="21"/>
      <c r="G116" s="21"/>
      <c r="H116" s="210" t="s">
        <v>402</v>
      </c>
      <c r="I116" s="210"/>
      <c r="J116" s="738"/>
      <c r="K116" s="739"/>
      <c r="L116" s="21" t="s">
        <v>19</v>
      </c>
      <c r="M116" s="21" t="s">
        <v>15</v>
      </c>
      <c r="N116" s="733">
        <v>750</v>
      </c>
      <c r="O116" s="733"/>
      <c r="P116" s="25" t="s">
        <v>102</v>
      </c>
      <c r="Q116" s="78" t="s">
        <v>16</v>
      </c>
      <c r="R116" s="737">
        <f>J116*N116</f>
        <v>0</v>
      </c>
      <c r="S116" s="737"/>
      <c r="T116" s="737"/>
      <c r="U116" s="83" t="s">
        <v>1</v>
      </c>
      <c r="V116" s="21"/>
      <c r="X116" s="228"/>
      <c r="Y116" s="228"/>
      <c r="AA116" s="38"/>
      <c r="AE116" s="22"/>
    </row>
    <row r="117" spans="2:31" s="19" customFormat="1" ht="12.75" customHeight="1" x14ac:dyDescent="0.2">
      <c r="B117" s="20"/>
      <c r="C117" s="21"/>
      <c r="D117" s="21"/>
      <c r="E117" s="21"/>
      <c r="F117" s="21"/>
      <c r="G117" s="21"/>
      <c r="H117" s="210"/>
      <c r="I117" s="210"/>
      <c r="J117" s="203"/>
      <c r="K117" s="203"/>
      <c r="L117" s="21"/>
      <c r="M117" s="21"/>
      <c r="N117" s="79"/>
      <c r="O117" s="79"/>
      <c r="P117" s="25"/>
      <c r="Q117" s="78"/>
      <c r="R117" s="78"/>
      <c r="S117" s="78"/>
      <c r="T117" s="78"/>
      <c r="U117" s="83"/>
      <c r="V117" s="21"/>
      <c r="X117" s="228"/>
      <c r="Y117" s="228"/>
      <c r="AA117" s="38"/>
      <c r="AE117" s="22"/>
    </row>
    <row r="118" spans="2:31" s="19" customFormat="1" x14ac:dyDescent="0.2">
      <c r="B118" s="20"/>
      <c r="C118" s="21"/>
      <c r="D118" s="21"/>
      <c r="E118" s="21"/>
      <c r="F118" s="21"/>
      <c r="G118" s="21"/>
      <c r="H118" s="210"/>
      <c r="I118" s="210"/>
      <c r="J118" s="25"/>
      <c r="K118" s="25"/>
      <c r="L118" s="21"/>
      <c r="M118" s="21"/>
      <c r="N118" s="25"/>
      <c r="O118" s="25"/>
      <c r="P118" s="21"/>
      <c r="Q118" s="78"/>
      <c r="R118" s="21"/>
      <c r="S118" s="21"/>
      <c r="T118" s="21"/>
      <c r="U118" s="21"/>
      <c r="V118" s="21"/>
      <c r="W118" s="21"/>
      <c r="X118" s="210"/>
      <c r="Y118" s="210"/>
      <c r="Z118" s="21"/>
      <c r="AA118" s="25"/>
      <c r="AB118" s="25"/>
      <c r="AC118" s="25"/>
      <c r="AD118" s="21"/>
      <c r="AE118" s="22"/>
    </row>
    <row r="119" spans="2:31" s="19" customFormat="1" ht="19.5" customHeight="1" x14ac:dyDescent="0.2">
      <c r="B119" s="20"/>
      <c r="C119" s="21"/>
      <c r="D119" s="21"/>
      <c r="E119" s="73"/>
      <c r="F119" s="26"/>
      <c r="G119" s="26"/>
      <c r="H119" s="213"/>
      <c r="I119" s="213"/>
      <c r="J119" s="733"/>
      <c r="K119" s="733"/>
      <c r="L119" s="21"/>
      <c r="M119" s="21"/>
      <c r="N119" s="733"/>
      <c r="O119" s="733"/>
      <c r="P119" s="25"/>
      <c r="Q119" s="78"/>
      <c r="R119" s="735"/>
      <c r="S119" s="735"/>
      <c r="T119" s="735"/>
      <c r="U119" s="83"/>
      <c r="V119" s="21"/>
      <c r="W119" s="21"/>
      <c r="X119" s="210" t="s">
        <v>406</v>
      </c>
      <c r="Y119" s="210">
        <f>AB119</f>
        <v>0</v>
      </c>
      <c r="Z119" s="760" t="s">
        <v>23</v>
      </c>
      <c r="AA119" s="760"/>
      <c r="AB119" s="761">
        <f>SUM(R96:T99)+SUM(AC96:AD117)+R116+SUM(R106:T107)+SUM(R112:R115)</f>
        <v>0</v>
      </c>
      <c r="AC119" s="761"/>
      <c r="AD119" s="761"/>
      <c r="AE119" s="32" t="s">
        <v>1</v>
      </c>
    </row>
    <row r="120" spans="2:31" s="19" customFormat="1" ht="6" customHeight="1" x14ac:dyDescent="0.2">
      <c r="B120" s="27"/>
      <c r="C120" s="28"/>
      <c r="D120" s="28"/>
      <c r="E120" s="28"/>
      <c r="F120" s="28"/>
      <c r="G120" s="28"/>
      <c r="H120" s="214"/>
      <c r="I120" s="214"/>
      <c r="J120" s="37"/>
      <c r="K120" s="37"/>
      <c r="L120" s="28"/>
      <c r="M120" s="28"/>
      <c r="N120" s="37"/>
      <c r="O120" s="37"/>
      <c r="P120" s="28"/>
      <c r="Q120" s="29"/>
      <c r="R120" s="28"/>
      <c r="S120" s="28"/>
      <c r="T120" s="28"/>
      <c r="U120" s="28"/>
      <c r="V120" s="28"/>
      <c r="W120" s="28"/>
      <c r="X120" s="214"/>
      <c r="Y120" s="214"/>
      <c r="Z120" s="28"/>
      <c r="AA120" s="37"/>
      <c r="AB120" s="37"/>
      <c r="AC120" s="37"/>
      <c r="AD120" s="28"/>
      <c r="AE120" s="30"/>
    </row>
    <row r="121" spans="2:31" s="19" customFormat="1" ht="6" customHeight="1" x14ac:dyDescent="0.2">
      <c r="B121" s="21"/>
      <c r="C121" s="21"/>
      <c r="D121" s="21"/>
      <c r="E121" s="21"/>
      <c r="F121" s="21"/>
      <c r="G121" s="21"/>
      <c r="H121" s="210"/>
      <c r="I121" s="210"/>
      <c r="J121" s="25"/>
      <c r="K121" s="25"/>
      <c r="L121" s="21"/>
      <c r="M121" s="21"/>
      <c r="N121" s="25"/>
      <c r="O121" s="25"/>
      <c r="P121" s="21"/>
      <c r="Q121" s="341"/>
      <c r="R121" s="21"/>
      <c r="S121" s="21"/>
      <c r="T121" s="21"/>
      <c r="U121" s="21"/>
      <c r="V121" s="21"/>
      <c r="W121" s="21"/>
      <c r="X121" s="210"/>
      <c r="Y121" s="210"/>
      <c r="Z121" s="21"/>
      <c r="AA121" s="25"/>
      <c r="AB121" s="25"/>
      <c r="AC121" s="25"/>
      <c r="AD121" s="21"/>
      <c r="AE121" s="21"/>
    </row>
    <row r="122" spans="2:31" s="21" customFormat="1" ht="12" customHeight="1" x14ac:dyDescent="0.2">
      <c r="H122" s="210"/>
      <c r="I122" s="210"/>
      <c r="J122" s="25"/>
      <c r="K122" s="25"/>
      <c r="N122" s="25"/>
      <c r="O122" s="25"/>
      <c r="Q122" s="341"/>
      <c r="X122" s="210"/>
      <c r="Y122" s="210"/>
      <c r="AA122" s="25"/>
      <c r="AB122" s="25"/>
      <c r="AC122" s="25"/>
    </row>
    <row r="123" spans="2:31" ht="12" customHeight="1" x14ac:dyDescent="0.2">
      <c r="B123" s="12"/>
      <c r="C123" s="10"/>
      <c r="D123" s="10"/>
      <c r="E123" s="10"/>
      <c r="F123" s="10"/>
      <c r="G123" s="10"/>
      <c r="H123" s="208"/>
      <c r="I123" s="208"/>
      <c r="J123" s="35"/>
      <c r="K123" s="35"/>
      <c r="L123" s="10"/>
      <c r="M123" s="10"/>
      <c r="N123" s="35"/>
      <c r="O123" s="35"/>
      <c r="P123" s="10"/>
      <c r="Q123" s="9"/>
      <c r="R123" s="10"/>
      <c r="S123" s="10"/>
      <c r="T123" s="10"/>
      <c r="U123" s="10"/>
      <c r="V123" s="10"/>
      <c r="W123" s="10"/>
      <c r="X123" s="208"/>
      <c r="Y123" s="208"/>
      <c r="Z123" s="10"/>
      <c r="AA123" s="35"/>
      <c r="AB123" s="35"/>
      <c r="AC123" s="35"/>
      <c r="AD123" s="10"/>
      <c r="AE123" s="11"/>
    </row>
    <row r="124" spans="2:31" s="19" customFormat="1" ht="14.4" x14ac:dyDescent="0.2">
      <c r="B124" s="750"/>
      <c r="C124" s="735"/>
      <c r="D124" s="151"/>
      <c r="E124" s="31" t="s">
        <v>96</v>
      </c>
      <c r="F124" s="31"/>
      <c r="G124" s="31"/>
      <c r="H124" s="209"/>
      <c r="I124" s="209"/>
      <c r="J124" s="25"/>
      <c r="K124" s="25"/>
      <c r="L124" s="21"/>
      <c r="M124" s="21"/>
      <c r="N124" s="25"/>
      <c r="O124" s="25"/>
      <c r="P124" s="23" t="s">
        <v>25</v>
      </c>
      <c r="Q124" s="776"/>
      <c r="R124" s="776"/>
      <c r="S124" s="21"/>
      <c r="T124" s="21"/>
      <c r="U124" s="21"/>
      <c r="V124" s="21"/>
      <c r="W124" s="21"/>
      <c r="X124" s="210"/>
      <c r="Y124" s="210"/>
      <c r="Z124" s="21"/>
      <c r="AA124" s="25"/>
      <c r="AB124" s="25"/>
      <c r="AC124" s="25"/>
      <c r="AD124" s="21"/>
      <c r="AE124" s="22"/>
    </row>
    <row r="125" spans="2:31" s="19" customFormat="1" x14ac:dyDescent="0.2">
      <c r="B125" s="142"/>
      <c r="C125" s="21"/>
      <c r="D125" s="21"/>
      <c r="E125" s="21"/>
      <c r="F125" s="21"/>
      <c r="G125" s="21"/>
      <c r="H125" s="210"/>
      <c r="I125" s="210"/>
      <c r="J125" s="25"/>
      <c r="K125" s="25"/>
      <c r="L125" s="21"/>
      <c r="M125" s="21"/>
      <c r="N125" s="21"/>
      <c r="O125" s="21"/>
      <c r="P125" s="21"/>
      <c r="Q125" s="21"/>
      <c r="R125" s="21"/>
      <c r="S125" s="21"/>
      <c r="T125" s="21"/>
      <c r="U125" s="21"/>
      <c r="V125" s="21"/>
      <c r="W125" s="21"/>
      <c r="X125" s="210"/>
      <c r="Y125" s="210"/>
      <c r="Z125" s="21"/>
      <c r="AA125" s="25"/>
      <c r="AB125" s="25"/>
      <c r="AC125" s="25"/>
      <c r="AD125" s="21"/>
      <c r="AE125" s="22"/>
    </row>
    <row r="126" spans="2:31" s="19" customFormat="1" x14ac:dyDescent="0.2">
      <c r="B126" s="142"/>
      <c r="C126" s="21"/>
      <c r="D126" s="21" t="s">
        <v>157</v>
      </c>
      <c r="E126" s="21"/>
      <c r="F126" s="21"/>
      <c r="G126" s="21"/>
      <c r="H126" s="210"/>
      <c r="I126" s="210"/>
      <c r="J126" s="25"/>
      <c r="K126" s="25"/>
      <c r="L126" s="21"/>
      <c r="M126" s="21"/>
      <c r="N126" s="21"/>
      <c r="O126" s="21"/>
      <c r="P126" s="21"/>
      <c r="Q126" s="21"/>
      <c r="R126" s="21"/>
      <c r="S126" s="21"/>
      <c r="T126" s="21"/>
      <c r="U126" s="21"/>
      <c r="V126" s="21"/>
      <c r="W126" s="21"/>
      <c r="X126" s="210"/>
      <c r="Y126" s="210"/>
      <c r="Z126" s="21"/>
      <c r="AA126" s="25"/>
      <c r="AB126" s="25"/>
      <c r="AC126" s="25"/>
      <c r="AD126" s="21"/>
      <c r="AE126" s="22"/>
    </row>
    <row r="127" spans="2:31" s="19" customFormat="1" ht="9.75" customHeight="1" x14ac:dyDescent="0.2">
      <c r="B127" s="82"/>
      <c r="C127" s="78"/>
      <c r="D127" s="31"/>
      <c r="E127" s="31"/>
      <c r="F127" s="31"/>
      <c r="G127" s="31"/>
      <c r="H127" s="209"/>
      <c r="I127" s="209"/>
      <c r="J127" s="25"/>
      <c r="K127" s="25"/>
      <c r="L127" s="21"/>
      <c r="M127" s="21"/>
      <c r="N127" s="25"/>
      <c r="O127" s="25"/>
      <c r="P127" s="21"/>
      <c r="Q127" s="78"/>
      <c r="R127" s="78"/>
      <c r="S127" s="21"/>
      <c r="T127" s="21"/>
      <c r="U127" s="21"/>
      <c r="V127" s="21"/>
      <c r="W127" s="21"/>
      <c r="X127" s="210"/>
      <c r="Y127" s="210"/>
      <c r="Z127" s="21"/>
      <c r="AA127" s="25"/>
      <c r="AB127" s="25"/>
      <c r="AC127" s="25"/>
      <c r="AD127" s="21"/>
      <c r="AE127" s="22"/>
    </row>
    <row r="128" spans="2:31" s="19" customFormat="1" ht="14.4" x14ac:dyDescent="0.2">
      <c r="B128" s="142"/>
      <c r="C128" s="141"/>
      <c r="D128" s="95" t="s">
        <v>110</v>
      </c>
      <c r="E128" s="96"/>
      <c r="F128" s="96"/>
      <c r="G128" s="96"/>
      <c r="H128" s="249"/>
      <c r="I128" s="249"/>
      <c r="J128" s="39"/>
      <c r="K128" s="39"/>
      <c r="L128" s="16"/>
      <c r="M128" s="16"/>
      <c r="N128" s="39"/>
      <c r="O128" s="39"/>
      <c r="P128" s="16"/>
      <c r="Q128" s="17"/>
      <c r="R128" s="17"/>
      <c r="S128" s="16"/>
      <c r="T128" s="16"/>
      <c r="U128" s="16"/>
      <c r="V128" s="16"/>
      <c r="W128" s="16"/>
      <c r="X128" s="215"/>
      <c r="Y128" s="215"/>
      <c r="Z128" s="16"/>
      <c r="AA128" s="39"/>
      <c r="AB128" s="39"/>
      <c r="AC128" s="39"/>
      <c r="AD128" s="18"/>
      <c r="AE128" s="22"/>
    </row>
    <row r="129" spans="2:31" s="19" customFormat="1" ht="15" customHeight="1" x14ac:dyDescent="0.2">
      <c r="B129" s="142"/>
      <c r="C129" s="141"/>
      <c r="D129" s="802"/>
      <c r="E129" s="803"/>
      <c r="F129" s="803"/>
      <c r="G129" s="803"/>
      <c r="H129" s="803"/>
      <c r="I129" s="803"/>
      <c r="J129" s="803"/>
      <c r="K129" s="803"/>
      <c r="L129" s="803"/>
      <c r="M129" s="803"/>
      <c r="N129" s="803"/>
      <c r="O129" s="803"/>
      <c r="P129" s="803"/>
      <c r="Q129" s="803"/>
      <c r="R129" s="803"/>
      <c r="S129" s="803"/>
      <c r="T129" s="803"/>
      <c r="U129" s="803"/>
      <c r="V129" s="803"/>
      <c r="W129" s="803"/>
      <c r="X129" s="803"/>
      <c r="Y129" s="803"/>
      <c r="Z129" s="803"/>
      <c r="AA129" s="803"/>
      <c r="AB129" s="803"/>
      <c r="AC129" s="803"/>
      <c r="AD129" s="804"/>
      <c r="AE129" s="22"/>
    </row>
    <row r="130" spans="2:31" s="19" customFormat="1" ht="15" customHeight="1" x14ac:dyDescent="0.2">
      <c r="B130" s="142"/>
      <c r="C130" s="141"/>
      <c r="D130" s="802"/>
      <c r="E130" s="803"/>
      <c r="F130" s="803"/>
      <c r="G130" s="803"/>
      <c r="H130" s="803"/>
      <c r="I130" s="803"/>
      <c r="J130" s="803"/>
      <c r="K130" s="803"/>
      <c r="L130" s="803"/>
      <c r="M130" s="803"/>
      <c r="N130" s="803"/>
      <c r="O130" s="803"/>
      <c r="P130" s="803"/>
      <c r="Q130" s="803"/>
      <c r="R130" s="803"/>
      <c r="S130" s="803"/>
      <c r="T130" s="803"/>
      <c r="U130" s="803"/>
      <c r="V130" s="803"/>
      <c r="W130" s="803"/>
      <c r="X130" s="803"/>
      <c r="Y130" s="803"/>
      <c r="Z130" s="803"/>
      <c r="AA130" s="803"/>
      <c r="AB130" s="803"/>
      <c r="AC130" s="803"/>
      <c r="AD130" s="804"/>
      <c r="AE130" s="22"/>
    </row>
    <row r="131" spans="2:31" s="19" customFormat="1" ht="15" customHeight="1" x14ac:dyDescent="0.2">
      <c r="B131" s="142"/>
      <c r="C131" s="141"/>
      <c r="D131" s="802"/>
      <c r="E131" s="803"/>
      <c r="F131" s="803"/>
      <c r="G131" s="803"/>
      <c r="H131" s="803"/>
      <c r="I131" s="803"/>
      <c r="J131" s="803"/>
      <c r="K131" s="803"/>
      <c r="L131" s="803"/>
      <c r="M131" s="803"/>
      <c r="N131" s="803"/>
      <c r="O131" s="803"/>
      <c r="P131" s="803"/>
      <c r="Q131" s="803"/>
      <c r="R131" s="803"/>
      <c r="S131" s="803"/>
      <c r="T131" s="803"/>
      <c r="U131" s="803"/>
      <c r="V131" s="803"/>
      <c r="W131" s="803"/>
      <c r="X131" s="803"/>
      <c r="Y131" s="803"/>
      <c r="Z131" s="803"/>
      <c r="AA131" s="803"/>
      <c r="AB131" s="803"/>
      <c r="AC131" s="803"/>
      <c r="AD131" s="804"/>
      <c r="AE131" s="22"/>
    </row>
    <row r="132" spans="2:31" s="19" customFormat="1" ht="15" customHeight="1" x14ac:dyDescent="0.2">
      <c r="B132" s="142"/>
      <c r="C132" s="141"/>
      <c r="D132" s="805"/>
      <c r="E132" s="806"/>
      <c r="F132" s="806"/>
      <c r="G132" s="806"/>
      <c r="H132" s="806"/>
      <c r="I132" s="806"/>
      <c r="J132" s="806"/>
      <c r="K132" s="806"/>
      <c r="L132" s="806"/>
      <c r="M132" s="806"/>
      <c r="N132" s="806"/>
      <c r="O132" s="806"/>
      <c r="P132" s="806"/>
      <c r="Q132" s="806"/>
      <c r="R132" s="806"/>
      <c r="S132" s="806"/>
      <c r="T132" s="806"/>
      <c r="U132" s="806"/>
      <c r="V132" s="806"/>
      <c r="W132" s="806"/>
      <c r="X132" s="806"/>
      <c r="Y132" s="806"/>
      <c r="Z132" s="806"/>
      <c r="AA132" s="806"/>
      <c r="AB132" s="806"/>
      <c r="AC132" s="806"/>
      <c r="AD132" s="807"/>
      <c r="AE132" s="22"/>
    </row>
    <row r="133" spans="2:31" s="19" customFormat="1" ht="15" customHeight="1" x14ac:dyDescent="0.2">
      <c r="B133" s="435"/>
      <c r="C133" s="434"/>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22"/>
    </row>
    <row r="134" spans="2:31" s="19" customFormat="1" ht="15" customHeight="1" x14ac:dyDescent="0.2">
      <c r="B134" s="435"/>
      <c r="C134" s="434"/>
      <c r="D134" s="437"/>
      <c r="E134" s="437"/>
      <c r="F134" s="437"/>
      <c r="G134" s="437"/>
      <c r="H134" s="437"/>
      <c r="I134" s="437"/>
      <c r="J134" s="437"/>
      <c r="K134" s="437"/>
      <c r="L134" s="437"/>
      <c r="M134" s="437"/>
      <c r="N134" s="437"/>
      <c r="O134" s="437"/>
      <c r="P134" s="437"/>
      <c r="Q134" s="437"/>
      <c r="R134" s="437"/>
      <c r="S134" s="437"/>
      <c r="T134" s="437"/>
      <c r="U134" s="437"/>
      <c r="V134" s="437"/>
      <c r="W134" s="5"/>
      <c r="X134" s="318" t="s">
        <v>34</v>
      </c>
      <c r="Y134" s="318" t="s">
        <v>36</v>
      </c>
      <c r="Z134" s="319" t="s">
        <v>494</v>
      </c>
      <c r="AA134" s="132"/>
      <c r="AB134" s="132"/>
      <c r="AC134" s="132"/>
      <c r="AD134" s="5"/>
      <c r="AE134" s="22"/>
    </row>
    <row r="135" spans="2:31" s="19" customFormat="1" ht="15" customHeight="1" x14ac:dyDescent="0.2">
      <c r="B135" s="435"/>
      <c r="C135" s="434"/>
      <c r="D135" s="437"/>
      <c r="E135" s="437"/>
      <c r="F135" s="437"/>
      <c r="G135" s="437"/>
      <c r="H135" s="437"/>
      <c r="I135" s="437"/>
      <c r="J135" s="437"/>
      <c r="K135" s="437"/>
      <c r="L135" s="437"/>
      <c r="M135" s="437"/>
      <c r="N135" s="437"/>
      <c r="O135" s="437"/>
      <c r="P135" s="437"/>
      <c r="Q135" s="437"/>
      <c r="R135" s="437"/>
      <c r="S135" s="437"/>
      <c r="T135" s="437"/>
      <c r="U135" s="437"/>
      <c r="V135" s="437"/>
      <c r="W135" s="25" t="s">
        <v>492</v>
      </c>
      <c r="X135" s="210"/>
      <c r="Y135" s="210"/>
      <c r="Z135" s="315"/>
      <c r="AA135" s="433" t="s">
        <v>493</v>
      </c>
      <c r="AB135" s="740"/>
      <c r="AC135" s="740"/>
      <c r="AD135" s="740"/>
      <c r="AE135" s="22"/>
    </row>
    <row r="136" spans="2:31" s="19" customFormat="1" ht="18.75" customHeight="1" x14ac:dyDescent="0.2">
      <c r="B136" s="142"/>
      <c r="C136" s="141"/>
      <c r="D136" s="139"/>
      <c r="E136" s="139"/>
      <c r="F136" s="139"/>
      <c r="G136" s="139"/>
      <c r="H136" s="250"/>
      <c r="I136" s="250"/>
      <c r="J136" s="254"/>
      <c r="K136" s="254"/>
      <c r="L136" s="139"/>
      <c r="M136" s="139"/>
      <c r="N136" s="139"/>
      <c r="O136" s="139"/>
      <c r="P136" s="139"/>
      <c r="Q136" s="139"/>
      <c r="R136" s="139"/>
      <c r="S136" s="139"/>
      <c r="T136" s="139"/>
      <c r="U136" s="139"/>
      <c r="V136" s="139"/>
      <c r="W136" s="21"/>
      <c r="X136" s="210"/>
      <c r="Y136" s="210"/>
      <c r="Z136" s="21"/>
      <c r="AA136" s="25"/>
      <c r="AB136" s="25"/>
      <c r="AC136" s="25"/>
      <c r="AD136" s="21"/>
      <c r="AE136" s="22"/>
    </row>
    <row r="137" spans="2:31" s="19" customFormat="1" x14ac:dyDescent="0.2">
      <c r="B137" s="20"/>
      <c r="C137" s="21"/>
      <c r="D137" s="71" t="s">
        <v>85</v>
      </c>
      <c r="G137" s="21"/>
      <c r="H137" s="210"/>
      <c r="I137" s="210"/>
      <c r="J137" s="25"/>
      <c r="K137" s="25"/>
      <c r="L137" s="21"/>
      <c r="M137" s="21"/>
      <c r="N137" s="25"/>
      <c r="O137" s="25"/>
      <c r="P137" s="21"/>
      <c r="Q137" s="141"/>
      <c r="R137" s="21"/>
      <c r="S137" s="21"/>
      <c r="T137" s="21"/>
      <c r="U137" s="21"/>
      <c r="V137" s="21"/>
      <c r="W137" s="71" t="s">
        <v>84</v>
      </c>
      <c r="X137" s="229"/>
      <c r="Y137" s="229"/>
      <c r="Z137" s="21"/>
      <c r="AA137" s="25"/>
      <c r="AB137" s="25"/>
      <c r="AC137" s="25"/>
      <c r="AD137" s="21"/>
      <c r="AE137" s="22"/>
    </row>
    <row r="138" spans="2:31" s="19" customFormat="1" x14ac:dyDescent="0.2">
      <c r="B138" s="20"/>
      <c r="C138" s="21"/>
      <c r="D138" s="149"/>
      <c r="E138" s="147" t="s">
        <v>12</v>
      </c>
      <c r="F138" s="733" t="s">
        <v>40</v>
      </c>
      <c r="G138" s="733"/>
      <c r="H138" s="211" t="s">
        <v>407</v>
      </c>
      <c r="I138" s="211">
        <f>J138*N138</f>
        <v>0</v>
      </c>
      <c r="J138" s="738"/>
      <c r="K138" s="739"/>
      <c r="L138" s="21" t="s">
        <v>43</v>
      </c>
      <c r="M138" s="21" t="s">
        <v>15</v>
      </c>
      <c r="N138" s="738"/>
      <c r="O138" s="739"/>
      <c r="P138" s="147" t="s">
        <v>5</v>
      </c>
      <c r="Q138" s="141" t="s">
        <v>16</v>
      </c>
      <c r="R138" s="737">
        <f>J138*N138*2800</f>
        <v>0</v>
      </c>
      <c r="S138" s="737"/>
      <c r="T138" s="737"/>
      <c r="U138" s="147" t="s">
        <v>1</v>
      </c>
      <c r="V138" s="147"/>
      <c r="W138" s="149"/>
      <c r="X138" s="230" t="s">
        <v>409</v>
      </c>
      <c r="Y138" s="230"/>
      <c r="Z138" s="70" t="s">
        <v>17</v>
      </c>
      <c r="AA138" s="156"/>
      <c r="AB138" s="25" t="s">
        <v>18</v>
      </c>
      <c r="AC138" s="741">
        <f>AA138*37</f>
        <v>0</v>
      </c>
      <c r="AD138" s="741"/>
      <c r="AE138" s="22" t="s">
        <v>1</v>
      </c>
    </row>
    <row r="139" spans="2:31" s="19" customFormat="1" x14ac:dyDescent="0.2">
      <c r="B139" s="20"/>
      <c r="C139" s="21"/>
      <c r="D139" s="21"/>
      <c r="E139" s="147"/>
      <c r="F139" s="735" t="s">
        <v>41</v>
      </c>
      <c r="G139" s="735"/>
      <c r="H139" s="211" t="s">
        <v>407</v>
      </c>
      <c r="I139" s="211">
        <f>J139*N139</f>
        <v>0</v>
      </c>
      <c r="J139" s="738"/>
      <c r="K139" s="739"/>
      <c r="L139" s="21" t="s">
        <v>43</v>
      </c>
      <c r="M139" s="21" t="s">
        <v>15</v>
      </c>
      <c r="N139" s="738"/>
      <c r="O139" s="739"/>
      <c r="P139" s="147" t="s">
        <v>5</v>
      </c>
      <c r="Q139" s="141" t="s">
        <v>16</v>
      </c>
      <c r="R139" s="737">
        <f>J139*N139*2800</f>
        <v>0</v>
      </c>
      <c r="S139" s="737"/>
      <c r="T139" s="737"/>
      <c r="U139" s="147" t="s">
        <v>1</v>
      </c>
      <c r="V139" s="147"/>
      <c r="W139" s="21"/>
      <c r="X139" s="230" t="s">
        <v>409</v>
      </c>
      <c r="Y139" s="210"/>
      <c r="Z139" s="25" t="s">
        <v>83</v>
      </c>
      <c r="AA139" s="156"/>
      <c r="AB139" s="25" t="s">
        <v>18</v>
      </c>
      <c r="AC139" s="741">
        <f>AA139*37</f>
        <v>0</v>
      </c>
      <c r="AD139" s="741"/>
      <c r="AE139" s="22" t="s">
        <v>1</v>
      </c>
    </row>
    <row r="140" spans="2:31" s="19" customFormat="1" x14ac:dyDescent="0.2">
      <c r="B140" s="20"/>
      <c r="C140" s="21"/>
      <c r="D140" s="21"/>
      <c r="E140" s="147"/>
      <c r="F140" s="147"/>
      <c r="G140" s="147"/>
      <c r="H140" s="211" t="s">
        <v>407</v>
      </c>
      <c r="I140" s="211">
        <f>J140*N140</f>
        <v>0</v>
      </c>
      <c r="J140" s="738"/>
      <c r="K140" s="739"/>
      <c r="L140" s="21" t="s">
        <v>14</v>
      </c>
      <c r="M140" s="21" t="s">
        <v>15</v>
      </c>
      <c r="N140" s="738"/>
      <c r="O140" s="739"/>
      <c r="P140" s="147" t="s">
        <v>5</v>
      </c>
      <c r="Q140" s="141" t="s">
        <v>16</v>
      </c>
      <c r="R140" s="737">
        <f>J140*N140*2800</f>
        <v>0</v>
      </c>
      <c r="S140" s="737"/>
      <c r="T140" s="737"/>
      <c r="U140" s="147" t="s">
        <v>1</v>
      </c>
      <c r="V140" s="147"/>
      <c r="W140" s="21"/>
      <c r="X140" s="230" t="s">
        <v>409</v>
      </c>
      <c r="Y140" s="210"/>
      <c r="Z140" s="147"/>
      <c r="AA140" s="156"/>
      <c r="AB140" s="25" t="s">
        <v>18</v>
      </c>
      <c r="AC140" s="741">
        <f>AA140*37</f>
        <v>0</v>
      </c>
      <c r="AD140" s="741"/>
      <c r="AE140" s="22" t="s">
        <v>1</v>
      </c>
    </row>
    <row r="141" spans="2:31" s="19" customFormat="1" x14ac:dyDescent="0.2">
      <c r="B141" s="20"/>
      <c r="C141" s="21"/>
      <c r="D141" s="21"/>
      <c r="E141" s="147"/>
      <c r="F141" s="147"/>
      <c r="G141" s="147"/>
      <c r="H141" s="211" t="s">
        <v>407</v>
      </c>
      <c r="I141" s="211">
        <f>J141*N141</f>
        <v>0</v>
      </c>
      <c r="J141" s="36"/>
      <c r="K141" s="36"/>
      <c r="L141" s="145"/>
      <c r="M141" s="145"/>
      <c r="N141" s="36"/>
      <c r="O141" s="36"/>
      <c r="P141" s="145"/>
      <c r="Q141" s="145"/>
      <c r="R141" s="141"/>
      <c r="S141" s="141"/>
      <c r="T141" s="141"/>
      <c r="U141" s="147"/>
      <c r="V141" s="21"/>
      <c r="W141" s="21"/>
      <c r="X141" s="230" t="s">
        <v>409</v>
      </c>
      <c r="Y141" s="210"/>
      <c r="Z141" s="145"/>
      <c r="AA141" s="251"/>
      <c r="AB141" s="25" t="s">
        <v>18</v>
      </c>
      <c r="AC141" s="741">
        <f>AA141*37</f>
        <v>0</v>
      </c>
      <c r="AD141" s="741"/>
      <c r="AE141" s="22" t="s">
        <v>1</v>
      </c>
    </row>
    <row r="142" spans="2:31" s="19" customFormat="1" x14ac:dyDescent="0.2">
      <c r="B142" s="20"/>
      <c r="C142" s="21"/>
      <c r="D142" s="21"/>
      <c r="E142" s="147" t="s">
        <v>94</v>
      </c>
      <c r="F142" s="185"/>
      <c r="G142" s="186"/>
      <c r="H142" s="186"/>
      <c r="I142" s="186"/>
      <c r="J142" s="296"/>
      <c r="K142" s="296"/>
      <c r="L142" s="186"/>
      <c r="M142" s="186"/>
      <c r="N142" s="186"/>
      <c r="O142" s="186"/>
      <c r="P142" s="186"/>
      <c r="Q142" s="186"/>
      <c r="R142" s="186"/>
      <c r="S142" s="186"/>
      <c r="T142" s="186"/>
      <c r="U142" s="187"/>
      <c r="V142" s="147"/>
      <c r="W142" s="147"/>
      <c r="X142" s="230" t="s">
        <v>409</v>
      </c>
      <c r="Y142" s="206"/>
      <c r="Z142" s="147"/>
      <c r="AA142" s="25"/>
      <c r="AB142" s="147"/>
      <c r="AC142" s="147"/>
      <c r="AD142" s="147"/>
      <c r="AE142" s="24"/>
    </row>
    <row r="143" spans="2:31" s="19" customFormat="1" ht="13.5" customHeight="1" x14ac:dyDescent="0.2">
      <c r="B143" s="20"/>
      <c r="C143" s="21"/>
      <c r="D143" s="21"/>
      <c r="E143" s="147" t="s">
        <v>10</v>
      </c>
      <c r="F143" s="185"/>
      <c r="G143" s="186"/>
      <c r="H143" s="186"/>
      <c r="I143" s="186"/>
      <c r="J143" s="296"/>
      <c r="K143" s="296"/>
      <c r="L143" s="186"/>
      <c r="M143" s="186"/>
      <c r="N143" s="186"/>
      <c r="O143" s="186"/>
      <c r="P143" s="186"/>
      <c r="Q143" s="186"/>
      <c r="R143" s="186"/>
      <c r="S143" s="186"/>
      <c r="T143" s="186"/>
      <c r="U143" s="187"/>
      <c r="V143" s="147"/>
      <c r="W143" s="149"/>
      <c r="X143" s="230" t="s">
        <v>409</v>
      </c>
      <c r="Y143" s="210"/>
      <c r="Z143" s="26" t="s">
        <v>17</v>
      </c>
      <c r="AA143" s="768"/>
      <c r="AB143" s="742"/>
      <c r="AC143" s="747"/>
      <c r="AD143" s="770"/>
      <c r="AE143" s="772" t="s">
        <v>1</v>
      </c>
    </row>
    <row r="144" spans="2:31" s="19" customFormat="1" ht="13.5" customHeight="1" x14ac:dyDescent="0.2">
      <c r="B144" s="20"/>
      <c r="C144" s="21"/>
      <c r="D144" s="21"/>
      <c r="E144" s="147"/>
      <c r="F144" s="145"/>
      <c r="G144" s="145"/>
      <c r="H144" s="212"/>
      <c r="I144" s="212"/>
      <c r="J144" s="36"/>
      <c r="K144" s="36"/>
      <c r="L144" s="145"/>
      <c r="M144" s="145"/>
      <c r="N144" s="145"/>
      <c r="O144" s="145"/>
      <c r="P144" s="145"/>
      <c r="Q144" s="145"/>
      <c r="R144" s="145"/>
      <c r="S144" s="145"/>
      <c r="T144" s="145"/>
      <c r="U144" s="145"/>
      <c r="V144" s="147"/>
      <c r="W144" s="21"/>
      <c r="X144" s="230" t="s">
        <v>409</v>
      </c>
      <c r="Y144" s="210"/>
      <c r="Z144" s="25" t="s">
        <v>82</v>
      </c>
      <c r="AA144" s="769"/>
      <c r="AB144" s="744"/>
      <c r="AC144" s="749"/>
      <c r="AD144" s="771"/>
      <c r="AE144" s="772"/>
    </row>
    <row r="145" spans="2:31" s="19" customFormat="1" ht="12.75" customHeight="1" x14ac:dyDescent="0.2">
      <c r="B145" s="20"/>
      <c r="C145" s="21"/>
      <c r="D145" s="21"/>
      <c r="E145" s="147"/>
      <c r="F145" s="145"/>
      <c r="G145" s="145"/>
      <c r="H145" s="212"/>
      <c r="I145" s="212"/>
      <c r="J145" s="36"/>
      <c r="K145" s="36"/>
      <c r="L145" s="145"/>
      <c r="M145" s="145"/>
      <c r="N145" s="145"/>
      <c r="O145" s="145"/>
      <c r="P145" s="145"/>
      <c r="Q145" s="145"/>
      <c r="R145" s="145"/>
      <c r="S145" s="145"/>
      <c r="T145" s="145"/>
      <c r="U145" s="145"/>
      <c r="V145" s="147"/>
      <c r="W145" s="21"/>
      <c r="X145" s="230" t="s">
        <v>409</v>
      </c>
      <c r="Y145" s="210"/>
      <c r="Z145" s="26"/>
      <c r="AA145" s="252"/>
      <c r="AB145" s="148"/>
      <c r="AC145" s="143"/>
      <c r="AD145" s="143"/>
      <c r="AE145" s="144"/>
    </row>
    <row r="146" spans="2:31" s="19" customFormat="1" ht="6.75" customHeight="1" x14ac:dyDescent="0.2">
      <c r="B146" s="20"/>
      <c r="C146" s="21"/>
      <c r="D146" s="21"/>
      <c r="E146" s="147"/>
      <c r="F146" s="145"/>
      <c r="G146" s="145"/>
      <c r="H146" s="212"/>
      <c r="I146" s="212"/>
      <c r="J146" s="36"/>
      <c r="K146" s="36"/>
      <c r="L146" s="145"/>
      <c r="M146" s="145"/>
      <c r="N146" s="145"/>
      <c r="O146" s="145"/>
      <c r="P146" s="145"/>
      <c r="Q146" s="145"/>
      <c r="R146" s="145"/>
      <c r="S146" s="145"/>
      <c r="T146" s="145"/>
      <c r="U146" s="145"/>
      <c r="V146" s="147"/>
      <c r="W146" s="21"/>
      <c r="X146" s="230" t="s">
        <v>409</v>
      </c>
      <c r="Y146" s="210"/>
      <c r="Z146" s="26"/>
      <c r="AA146" s="253"/>
      <c r="AB146" s="84"/>
      <c r="AC146" s="85"/>
      <c r="AD146" s="85"/>
      <c r="AE146" s="86"/>
    </row>
    <row r="147" spans="2:31" s="19" customFormat="1" x14ac:dyDescent="0.2">
      <c r="B147" s="20"/>
      <c r="C147" s="21"/>
      <c r="D147" s="71" t="s">
        <v>93</v>
      </c>
      <c r="G147" s="21"/>
      <c r="H147" s="210"/>
      <c r="I147" s="210"/>
      <c r="J147" s="25"/>
      <c r="K147" s="25"/>
      <c r="L147" s="21"/>
      <c r="M147" s="21"/>
      <c r="N147" s="25"/>
      <c r="O147" s="25"/>
      <c r="P147" s="21"/>
      <c r="Q147" s="141"/>
      <c r="R147" s="21"/>
      <c r="S147" s="21"/>
      <c r="T147" s="21"/>
      <c r="U147" s="21"/>
      <c r="V147" s="21"/>
      <c r="W147" s="71" t="s">
        <v>84</v>
      </c>
      <c r="X147" s="229"/>
      <c r="Y147" s="229"/>
      <c r="Z147" s="21"/>
      <c r="AA147" s="253"/>
      <c r="AB147" s="84"/>
      <c r="AC147" s="85"/>
      <c r="AD147" s="85"/>
      <c r="AE147" s="86"/>
    </row>
    <row r="148" spans="2:31" s="19" customFormat="1" x14ac:dyDescent="0.2">
      <c r="B148" s="20"/>
      <c r="C148" s="21"/>
      <c r="D148" s="149"/>
      <c r="E148" s="25" t="s">
        <v>92</v>
      </c>
      <c r="F148" s="733"/>
      <c r="G148" s="733"/>
      <c r="H148" s="211" t="s">
        <v>408</v>
      </c>
      <c r="I148" s="211">
        <f>J148*N148</f>
        <v>0</v>
      </c>
      <c r="J148" s="738"/>
      <c r="K148" s="739"/>
      <c r="L148" s="21" t="s">
        <v>43</v>
      </c>
      <c r="M148" s="21" t="s">
        <v>15</v>
      </c>
      <c r="N148" s="738"/>
      <c r="O148" s="739"/>
      <c r="P148" s="147" t="s">
        <v>5</v>
      </c>
      <c r="Q148" s="141" t="s">
        <v>16</v>
      </c>
      <c r="R148" s="737">
        <f>J148*N148*1000</f>
        <v>0</v>
      </c>
      <c r="S148" s="737"/>
      <c r="T148" s="737"/>
      <c r="U148" s="147" t="s">
        <v>1</v>
      </c>
      <c r="V148" s="147"/>
      <c r="W148" s="149"/>
      <c r="X148" s="230" t="s">
        <v>410</v>
      </c>
      <c r="Y148" s="230"/>
      <c r="Z148" s="70" t="s">
        <v>17</v>
      </c>
      <c r="AA148" s="156"/>
      <c r="AB148" s="25" t="s">
        <v>18</v>
      </c>
      <c r="AC148" s="741">
        <f>AA148*37</f>
        <v>0</v>
      </c>
      <c r="AD148" s="741"/>
      <c r="AE148" s="22" t="s">
        <v>1</v>
      </c>
    </row>
    <row r="149" spans="2:31" s="19" customFormat="1" x14ac:dyDescent="0.2">
      <c r="B149" s="20"/>
      <c r="C149" s="21"/>
      <c r="D149" s="21"/>
      <c r="E149" s="147"/>
      <c r="F149" s="735"/>
      <c r="G149" s="735"/>
      <c r="H149" s="211" t="s">
        <v>408</v>
      </c>
      <c r="I149" s="211">
        <f>J149*N149</f>
        <v>0</v>
      </c>
      <c r="J149" s="733"/>
      <c r="K149" s="733"/>
      <c r="L149" s="21"/>
      <c r="M149" s="21"/>
      <c r="N149" s="733"/>
      <c r="O149" s="733"/>
      <c r="P149" s="147"/>
      <c r="Q149" s="141"/>
      <c r="R149" s="735"/>
      <c r="S149" s="735"/>
      <c r="T149" s="735"/>
      <c r="U149" s="147"/>
      <c r="V149" s="147"/>
      <c r="W149" s="21"/>
      <c r="X149" s="230" t="s">
        <v>410</v>
      </c>
      <c r="Y149" s="210"/>
      <c r="Z149" s="25" t="s">
        <v>83</v>
      </c>
      <c r="AA149" s="253"/>
      <c r="AB149" s="84"/>
      <c r="AC149" s="85"/>
      <c r="AD149" s="85"/>
      <c r="AE149" s="86"/>
    </row>
    <row r="150" spans="2:31" s="19" customFormat="1" x14ac:dyDescent="0.2">
      <c r="B150" s="20"/>
      <c r="C150" s="21"/>
      <c r="D150" s="21"/>
      <c r="E150" s="147" t="s">
        <v>94</v>
      </c>
      <c r="F150" s="185"/>
      <c r="G150" s="186"/>
      <c r="H150" s="186"/>
      <c r="I150" s="186"/>
      <c r="J150" s="296"/>
      <c r="K150" s="296"/>
      <c r="L150" s="186"/>
      <c r="M150" s="186"/>
      <c r="N150" s="186"/>
      <c r="O150" s="186"/>
      <c r="P150" s="186"/>
      <c r="Q150" s="186"/>
      <c r="R150" s="186"/>
      <c r="S150" s="186"/>
      <c r="T150" s="186"/>
      <c r="U150" s="187"/>
      <c r="V150" s="147"/>
      <c r="W150" s="147"/>
      <c r="X150" s="230" t="s">
        <v>410</v>
      </c>
      <c r="Y150" s="206"/>
      <c r="Z150" s="147"/>
      <c r="AA150" s="253"/>
      <c r="AB150" s="84"/>
      <c r="AC150" s="85"/>
      <c r="AD150" s="85"/>
      <c r="AE150" s="86"/>
    </row>
    <row r="151" spans="2:31" s="19" customFormat="1" ht="15" customHeight="1" x14ac:dyDescent="0.2">
      <c r="B151" s="20"/>
      <c r="C151" s="21"/>
      <c r="D151" s="21"/>
      <c r="E151" s="147" t="s">
        <v>10</v>
      </c>
      <c r="F151" s="185"/>
      <c r="G151" s="186"/>
      <c r="H151" s="186"/>
      <c r="I151" s="186"/>
      <c r="J151" s="296"/>
      <c r="K151" s="296"/>
      <c r="L151" s="186"/>
      <c r="M151" s="186"/>
      <c r="N151" s="186"/>
      <c r="O151" s="186"/>
      <c r="P151" s="186"/>
      <c r="Q151" s="186"/>
      <c r="R151" s="186"/>
      <c r="S151" s="186"/>
      <c r="T151" s="186"/>
      <c r="U151" s="187"/>
      <c r="V151" s="147"/>
      <c r="W151" s="149"/>
      <c r="X151" s="230" t="s">
        <v>410</v>
      </c>
      <c r="Y151" s="210"/>
      <c r="Z151" s="26" t="s">
        <v>17</v>
      </c>
      <c r="AA151" s="768"/>
      <c r="AB151" s="742"/>
      <c r="AC151" s="747"/>
      <c r="AD151" s="770"/>
      <c r="AE151" s="772" t="s">
        <v>1</v>
      </c>
    </row>
    <row r="152" spans="2:31" s="19" customFormat="1" ht="15" customHeight="1" x14ac:dyDescent="0.2">
      <c r="B152" s="20"/>
      <c r="C152" s="21"/>
      <c r="D152" s="21"/>
      <c r="E152" s="147"/>
      <c r="F152" s="145"/>
      <c r="G152" s="145"/>
      <c r="H152" s="212"/>
      <c r="I152" s="212"/>
      <c r="J152" s="36"/>
      <c r="K152" s="36"/>
      <c r="L152" s="145"/>
      <c r="M152" s="145"/>
      <c r="N152" s="145"/>
      <c r="O152" s="145"/>
      <c r="P152" s="145"/>
      <c r="Q152" s="145"/>
      <c r="R152" s="145"/>
      <c r="S152" s="145"/>
      <c r="T152" s="145"/>
      <c r="U152" s="145"/>
      <c r="V152" s="147"/>
      <c r="W152" s="21"/>
      <c r="X152" s="230" t="s">
        <v>410</v>
      </c>
      <c r="Y152" s="210"/>
      <c r="Z152" s="25" t="s">
        <v>82</v>
      </c>
      <c r="AA152" s="769"/>
      <c r="AB152" s="744"/>
      <c r="AC152" s="749"/>
      <c r="AD152" s="771"/>
      <c r="AE152" s="772"/>
    </row>
    <row r="153" spans="2:31" s="19" customFormat="1" ht="13.5" customHeight="1" x14ac:dyDescent="0.2">
      <c r="B153" s="20"/>
      <c r="C153" s="21"/>
      <c r="D153" s="149"/>
      <c r="E153" s="21" t="s">
        <v>13</v>
      </c>
      <c r="F153" s="21" t="s">
        <v>338</v>
      </c>
      <c r="G153" s="21"/>
      <c r="H153" s="210" t="s">
        <v>390</v>
      </c>
      <c r="I153" s="210"/>
      <c r="J153" s="738"/>
      <c r="K153" s="739"/>
      <c r="L153" s="25" t="s">
        <v>126</v>
      </c>
      <c r="M153" s="21" t="s">
        <v>15</v>
      </c>
      <c r="N153" s="741">
        <v>60</v>
      </c>
      <c r="O153" s="741"/>
      <c r="P153" s="25" t="s">
        <v>127</v>
      </c>
      <c r="Q153" s="188" t="s">
        <v>16</v>
      </c>
      <c r="R153" s="737">
        <f>J153*N153</f>
        <v>0</v>
      </c>
      <c r="S153" s="737"/>
      <c r="T153" s="737"/>
      <c r="U153" s="159" t="s">
        <v>1</v>
      </c>
      <c r="V153" s="21"/>
      <c r="X153" s="228"/>
      <c r="Y153" s="228"/>
      <c r="AA153" s="38"/>
      <c r="AE153" s="22"/>
    </row>
    <row r="154" spans="2:31" s="19" customFormat="1" ht="13.5" customHeight="1" x14ac:dyDescent="0.2">
      <c r="B154" s="20"/>
      <c r="C154" s="21"/>
      <c r="D154" s="237"/>
      <c r="E154" s="21"/>
      <c r="F154" s="21" t="s">
        <v>339</v>
      </c>
      <c r="G154" s="21"/>
      <c r="H154" s="210" t="s">
        <v>391</v>
      </c>
      <c r="I154" s="210"/>
      <c r="J154" s="738"/>
      <c r="K154" s="739"/>
      <c r="L154" s="25" t="s">
        <v>126</v>
      </c>
      <c r="M154" s="21" t="s">
        <v>15</v>
      </c>
      <c r="N154" s="741">
        <v>60</v>
      </c>
      <c r="O154" s="741"/>
      <c r="P154" s="25" t="s">
        <v>127</v>
      </c>
      <c r="Q154" s="188" t="s">
        <v>16</v>
      </c>
      <c r="R154" s="737">
        <f>J154*N154</f>
        <v>0</v>
      </c>
      <c r="S154" s="737"/>
      <c r="T154" s="737"/>
      <c r="U154" s="159" t="s">
        <v>1</v>
      </c>
      <c r="V154" s="21"/>
      <c r="X154" s="228"/>
      <c r="Y154" s="228"/>
      <c r="AA154" s="38"/>
      <c r="AE154" s="22"/>
    </row>
    <row r="155" spans="2:31" s="19" customFormat="1" ht="13.5" customHeight="1" x14ac:dyDescent="0.2">
      <c r="B155" s="20"/>
      <c r="C155" s="21"/>
      <c r="D155" s="237"/>
      <c r="E155" s="21"/>
      <c r="F155" s="21" t="s">
        <v>340</v>
      </c>
      <c r="G155" s="21"/>
      <c r="H155" s="210" t="s">
        <v>392</v>
      </c>
      <c r="I155" s="210"/>
      <c r="J155" s="738"/>
      <c r="K155" s="739"/>
      <c r="L155" s="25" t="s">
        <v>126</v>
      </c>
      <c r="M155" s="21" t="s">
        <v>15</v>
      </c>
      <c r="N155" s="741">
        <v>60</v>
      </c>
      <c r="O155" s="741"/>
      <c r="P155" s="25" t="s">
        <v>127</v>
      </c>
      <c r="Q155" s="188" t="s">
        <v>16</v>
      </c>
      <c r="R155" s="737">
        <f>J155*N155</f>
        <v>0</v>
      </c>
      <c r="S155" s="737"/>
      <c r="T155" s="737"/>
      <c r="U155" s="159" t="s">
        <v>1</v>
      </c>
      <c r="V155" s="21"/>
      <c r="X155" s="228"/>
      <c r="Y155" s="228"/>
      <c r="AA155" s="38"/>
      <c r="AE155" s="22"/>
    </row>
    <row r="156" spans="2:31" s="19" customFormat="1" ht="13.5" customHeight="1" x14ac:dyDescent="0.2">
      <c r="B156" s="20"/>
      <c r="C156" s="21"/>
      <c r="D156" s="237"/>
      <c r="E156" s="21"/>
      <c r="F156" s="21"/>
      <c r="G156" s="21"/>
      <c r="H156" s="210"/>
      <c r="I156" s="210"/>
      <c r="J156" s="25"/>
      <c r="K156" s="25"/>
      <c r="L156" s="25"/>
      <c r="M156" s="21"/>
      <c r="N156" s="183"/>
      <c r="O156" s="183"/>
      <c r="P156" s="25"/>
      <c r="Q156" s="188"/>
      <c r="R156" s="184"/>
      <c r="S156" s="184"/>
      <c r="T156" s="184"/>
      <c r="U156" s="159"/>
      <c r="V156" s="21"/>
      <c r="X156" s="228"/>
      <c r="Y156" s="228"/>
      <c r="AA156" s="38"/>
      <c r="AE156" s="22"/>
    </row>
    <row r="157" spans="2:31" s="19" customFormat="1" x14ac:dyDescent="0.2">
      <c r="B157" s="20"/>
      <c r="C157" s="21"/>
      <c r="D157" s="21"/>
      <c r="E157" s="83"/>
      <c r="F157" s="80"/>
      <c r="G157" s="80"/>
      <c r="H157" s="212"/>
      <c r="I157" s="212"/>
      <c r="J157" s="36"/>
      <c r="K157" s="36"/>
      <c r="L157" s="80"/>
      <c r="M157" s="80"/>
      <c r="N157" s="80"/>
      <c r="O157" s="80"/>
      <c r="P157" s="80"/>
      <c r="Q157" s="80"/>
      <c r="R157" s="80"/>
      <c r="S157" s="80"/>
      <c r="T157" s="80"/>
      <c r="U157" s="80"/>
      <c r="V157" s="83"/>
      <c r="W157" s="21"/>
      <c r="X157" s="210"/>
      <c r="Y157" s="210"/>
      <c r="AA157" s="253"/>
      <c r="AB157" s="84"/>
      <c r="AC157" s="85"/>
      <c r="AD157" s="85"/>
      <c r="AE157" s="86"/>
    </row>
    <row r="158" spans="2:31" s="19" customFormat="1" x14ac:dyDescent="0.2">
      <c r="B158" s="20"/>
      <c r="C158" s="21"/>
      <c r="D158" s="21"/>
      <c r="E158" s="21"/>
      <c r="F158" s="21"/>
      <c r="G158" s="21"/>
      <c r="H158" s="210"/>
      <c r="I158" s="210"/>
      <c r="J158" s="25"/>
      <c r="K158" s="25"/>
      <c r="L158" s="21"/>
      <c r="M158" s="21"/>
      <c r="N158" s="25"/>
      <c r="O158" s="25"/>
      <c r="P158" s="21"/>
      <c r="Q158" s="78"/>
      <c r="R158" s="21"/>
      <c r="S158" s="21"/>
      <c r="T158" s="21"/>
      <c r="U158" s="21"/>
      <c r="V158" s="21"/>
      <c r="W158" s="21"/>
      <c r="X158" s="210"/>
      <c r="Y158" s="210"/>
      <c r="Z158" s="21"/>
      <c r="AA158" s="25"/>
      <c r="AB158" s="25"/>
      <c r="AC158" s="25"/>
      <c r="AD158" s="21"/>
      <c r="AE158" s="22"/>
    </row>
    <row r="159" spans="2:31" s="19" customFormat="1" ht="19.5" customHeight="1" x14ac:dyDescent="0.2">
      <c r="B159" s="20"/>
      <c r="C159" s="21"/>
      <c r="D159" s="21"/>
      <c r="E159" s="73"/>
      <c r="F159" s="26"/>
      <c r="G159" s="26"/>
      <c r="H159" s="213"/>
      <c r="I159" s="213"/>
      <c r="J159" s="733"/>
      <c r="K159" s="733"/>
      <c r="L159" s="21"/>
      <c r="M159" s="21"/>
      <c r="N159" s="733"/>
      <c r="O159" s="733"/>
      <c r="P159" s="25"/>
      <c r="Q159" s="78"/>
      <c r="R159" s="735"/>
      <c r="S159" s="735"/>
      <c r="T159" s="735"/>
      <c r="U159" s="83"/>
      <c r="V159" s="21"/>
      <c r="W159" s="21"/>
      <c r="X159" s="210" t="s">
        <v>413</v>
      </c>
      <c r="Y159" s="210">
        <f>AB159</f>
        <v>0</v>
      </c>
      <c r="Z159" s="760" t="s">
        <v>23</v>
      </c>
      <c r="AA159" s="760"/>
      <c r="AB159" s="761">
        <f>SUM(R138:T141)+SUM(AC138:AD157)+SUM(R148:T149)+SUM(R153:R155)</f>
        <v>0</v>
      </c>
      <c r="AC159" s="761"/>
      <c r="AD159" s="761"/>
      <c r="AE159" s="32" t="s">
        <v>1</v>
      </c>
    </row>
    <row r="160" spans="2:31" s="19" customFormat="1" ht="6" customHeight="1" x14ac:dyDescent="0.2">
      <c r="B160" s="27"/>
      <c r="C160" s="28"/>
      <c r="D160" s="28"/>
      <c r="E160" s="28"/>
      <c r="F160" s="28"/>
      <c r="G160" s="28"/>
      <c r="H160" s="214"/>
      <c r="I160" s="214"/>
      <c r="J160" s="37"/>
      <c r="K160" s="37"/>
      <c r="L160" s="28"/>
      <c r="M160" s="28"/>
      <c r="N160" s="37"/>
      <c r="O160" s="37"/>
      <c r="P160" s="28"/>
      <c r="Q160" s="29"/>
      <c r="R160" s="28"/>
      <c r="S160" s="28"/>
      <c r="T160" s="28"/>
      <c r="U160" s="28"/>
      <c r="V160" s="28"/>
      <c r="W160" s="28"/>
      <c r="X160" s="214"/>
      <c r="Y160" s="214"/>
      <c r="Z160" s="28"/>
      <c r="AA160" s="37"/>
      <c r="AB160" s="37"/>
      <c r="AC160" s="37"/>
      <c r="AD160" s="28"/>
      <c r="AE160" s="30"/>
    </row>
  </sheetData>
  <mergeCells count="251">
    <mergeCell ref="J153:K153"/>
    <mergeCell ref="N153:O153"/>
    <mergeCell ref="R153:T153"/>
    <mergeCell ref="J154:K154"/>
    <mergeCell ref="N154:O154"/>
    <mergeCell ref="R154:T154"/>
    <mergeCell ref="R89:T89"/>
    <mergeCell ref="N96:O96"/>
    <mergeCell ref="N98:O98"/>
    <mergeCell ref="R98:T98"/>
    <mergeCell ref="J113:K113"/>
    <mergeCell ref="N113:O113"/>
    <mergeCell ref="R113:T113"/>
    <mergeCell ref="J119:K119"/>
    <mergeCell ref="N119:O119"/>
    <mergeCell ref="R119:T119"/>
    <mergeCell ref="R149:T149"/>
    <mergeCell ref="AE101:AE102"/>
    <mergeCell ref="J112:K112"/>
    <mergeCell ref="N112:O112"/>
    <mergeCell ref="R112:T112"/>
    <mergeCell ref="B124:C124"/>
    <mergeCell ref="Z119:AA119"/>
    <mergeCell ref="AB119:AD119"/>
    <mergeCell ref="AA109:AB110"/>
    <mergeCell ref="AC109:AD110"/>
    <mergeCell ref="Q124:R124"/>
    <mergeCell ref="J114:K114"/>
    <mergeCell ref="N114:O114"/>
    <mergeCell ref="F106:G106"/>
    <mergeCell ref="J106:K106"/>
    <mergeCell ref="N106:O106"/>
    <mergeCell ref="R106:T106"/>
    <mergeCell ref="AC106:AD106"/>
    <mergeCell ref="AA101:AB102"/>
    <mergeCell ref="AC101:AD102"/>
    <mergeCell ref="AC99:AD99"/>
    <mergeCell ref="AC96:AD96"/>
    <mergeCell ref="AC97:AD97"/>
    <mergeCell ref="B93:C93"/>
    <mergeCell ref="Q93:R93"/>
    <mergeCell ref="F96:G96"/>
    <mergeCell ref="F97:G97"/>
    <mergeCell ref="J97:K97"/>
    <mergeCell ref="N97:O97"/>
    <mergeCell ref="R97:T97"/>
    <mergeCell ref="J96:K96"/>
    <mergeCell ref="AE72:AE73"/>
    <mergeCell ref="AC77:AD77"/>
    <mergeCell ref="F78:G78"/>
    <mergeCell ref="J78:K78"/>
    <mergeCell ref="N78:O78"/>
    <mergeCell ref="R78:T78"/>
    <mergeCell ref="F77:G77"/>
    <mergeCell ref="J77:K77"/>
    <mergeCell ref="N77:O77"/>
    <mergeCell ref="R77:T77"/>
    <mergeCell ref="AA72:AB73"/>
    <mergeCell ref="AC72:AD73"/>
    <mergeCell ref="B64:C64"/>
    <mergeCell ref="Q64:R64"/>
    <mergeCell ref="F68:G68"/>
    <mergeCell ref="J69:K69"/>
    <mergeCell ref="N69:O69"/>
    <mergeCell ref="R69:T69"/>
    <mergeCell ref="R68:T68"/>
    <mergeCell ref="F49:G49"/>
    <mergeCell ref="J49:K49"/>
    <mergeCell ref="N49:O49"/>
    <mergeCell ref="R49:T49"/>
    <mergeCell ref="J67:K67"/>
    <mergeCell ref="N67:O67"/>
    <mergeCell ref="R67:T67"/>
    <mergeCell ref="J53:K53"/>
    <mergeCell ref="R53:T53"/>
    <mergeCell ref="J54:K54"/>
    <mergeCell ref="N54:O54"/>
    <mergeCell ref="R54:T54"/>
    <mergeCell ref="J55:K55"/>
    <mergeCell ref="N55:O55"/>
    <mergeCell ref="R55:T55"/>
    <mergeCell ref="H57:I57"/>
    <mergeCell ref="J57:K57"/>
    <mergeCell ref="F48:G48"/>
    <mergeCell ref="J48:K48"/>
    <mergeCell ref="N48:O48"/>
    <mergeCell ref="R48:T48"/>
    <mergeCell ref="F38:G38"/>
    <mergeCell ref="J38:K38"/>
    <mergeCell ref="N38:O38"/>
    <mergeCell ref="R38:T38"/>
    <mergeCell ref="AE43:AE44"/>
    <mergeCell ref="AC48:AD48"/>
    <mergeCell ref="AA43:AB44"/>
    <mergeCell ref="AC38:AD38"/>
    <mergeCell ref="AC43:AD44"/>
    <mergeCell ref="J39:K39"/>
    <mergeCell ref="R39:T39"/>
    <mergeCell ref="AC39:AD39"/>
    <mergeCell ref="AC40:AD40"/>
    <mergeCell ref="AC41:AD41"/>
    <mergeCell ref="N39:O39"/>
    <mergeCell ref="B35:C35"/>
    <mergeCell ref="F39:G39"/>
    <mergeCell ref="J40:K40"/>
    <mergeCell ref="N40:O40"/>
    <mergeCell ref="R40:T40"/>
    <mergeCell ref="AC68:AD68"/>
    <mergeCell ref="J68:K68"/>
    <mergeCell ref="N68:O68"/>
    <mergeCell ref="F149:G149"/>
    <mergeCell ref="AC138:AD138"/>
    <mergeCell ref="F139:G139"/>
    <mergeCell ref="J139:K139"/>
    <mergeCell ref="N139:O139"/>
    <mergeCell ref="J148:K148"/>
    <mergeCell ref="N148:O148"/>
    <mergeCell ref="F138:G138"/>
    <mergeCell ref="J138:K138"/>
    <mergeCell ref="AC139:AD139"/>
    <mergeCell ref="AC98:AD98"/>
    <mergeCell ref="AA80:AB81"/>
    <mergeCell ref="AC80:AD81"/>
    <mergeCell ref="AC69:AD69"/>
    <mergeCell ref="AC70:AD70"/>
    <mergeCell ref="F67:G67"/>
    <mergeCell ref="AE143:AE144"/>
    <mergeCell ref="AC151:AD152"/>
    <mergeCell ref="AE151:AE152"/>
    <mergeCell ref="F107:G107"/>
    <mergeCell ref="J140:K140"/>
    <mergeCell ref="N140:O140"/>
    <mergeCell ref="R140:T140"/>
    <mergeCell ref="AC140:AD140"/>
    <mergeCell ref="AC141:AD141"/>
    <mergeCell ref="J107:K107"/>
    <mergeCell ref="AA143:AB144"/>
    <mergeCell ref="AC148:AD148"/>
    <mergeCell ref="AC143:AD144"/>
    <mergeCell ref="AE109:AE110"/>
    <mergeCell ref="J116:K116"/>
    <mergeCell ref="N116:O116"/>
    <mergeCell ref="R116:T116"/>
    <mergeCell ref="R138:T138"/>
    <mergeCell ref="N138:O138"/>
    <mergeCell ref="Z159:AA159"/>
    <mergeCell ref="AB159:AD159"/>
    <mergeCell ref="AA151:AB152"/>
    <mergeCell ref="R148:T148"/>
    <mergeCell ref="R155:T155"/>
    <mergeCell ref="F148:G148"/>
    <mergeCell ref="D129:AD132"/>
    <mergeCell ref="Z89:AA89"/>
    <mergeCell ref="AB89:AD89"/>
    <mergeCell ref="R96:T96"/>
    <mergeCell ref="J98:K98"/>
    <mergeCell ref="N107:O107"/>
    <mergeCell ref="R107:T107"/>
    <mergeCell ref="AB93:AD93"/>
    <mergeCell ref="AB135:AD135"/>
    <mergeCell ref="J159:K159"/>
    <mergeCell ref="N159:O159"/>
    <mergeCell ref="R159:T159"/>
    <mergeCell ref="J149:K149"/>
    <mergeCell ref="N149:O149"/>
    <mergeCell ref="R139:T139"/>
    <mergeCell ref="R114:T114"/>
    <mergeCell ref="J155:K155"/>
    <mergeCell ref="N155:O155"/>
    <mergeCell ref="AE80:AE81"/>
    <mergeCell ref="J86:K86"/>
    <mergeCell ref="N86:O86"/>
    <mergeCell ref="R86:T86"/>
    <mergeCell ref="J89:K89"/>
    <mergeCell ref="N89:O89"/>
    <mergeCell ref="J82:K82"/>
    <mergeCell ref="N82:O82"/>
    <mergeCell ref="R82:T82"/>
    <mergeCell ref="R84:T84"/>
    <mergeCell ref="J83:K83"/>
    <mergeCell ref="N83:O83"/>
    <mergeCell ref="R83:T83"/>
    <mergeCell ref="J84:K84"/>
    <mergeCell ref="N84:O84"/>
    <mergeCell ref="AC67:AD67"/>
    <mergeCell ref="Z60:AA60"/>
    <mergeCell ref="AB60:AD60"/>
    <mergeCell ref="AA51:AB52"/>
    <mergeCell ref="AC51:AD52"/>
    <mergeCell ref="AE51:AE52"/>
    <mergeCell ref="J60:K60"/>
    <mergeCell ref="N60:O60"/>
    <mergeCell ref="R60:T60"/>
    <mergeCell ref="R57:T57"/>
    <mergeCell ref="N53:O53"/>
    <mergeCell ref="N57:O57"/>
    <mergeCell ref="Z30:AA30"/>
    <mergeCell ref="AB30:AD30"/>
    <mergeCell ref="Q35:R35"/>
    <mergeCell ref="AA20:AB21"/>
    <mergeCell ref="AC20:AD21"/>
    <mergeCell ref="AE20:AE21"/>
    <mergeCell ref="J27:K27"/>
    <mergeCell ref="N27:O27"/>
    <mergeCell ref="R27:T27"/>
    <mergeCell ref="J22:K22"/>
    <mergeCell ref="N22:O22"/>
    <mergeCell ref="R22:T22"/>
    <mergeCell ref="J23:K23"/>
    <mergeCell ref="N23:O23"/>
    <mergeCell ref="R23:T23"/>
    <mergeCell ref="J24:K24"/>
    <mergeCell ref="N24:O24"/>
    <mergeCell ref="R24:T24"/>
    <mergeCell ref="J30:K30"/>
    <mergeCell ref="N30:O30"/>
    <mergeCell ref="R30:T30"/>
    <mergeCell ref="AC10:AD10"/>
    <mergeCell ref="AA12:AB13"/>
    <mergeCell ref="AC12:AD13"/>
    <mergeCell ref="AB35:AD35"/>
    <mergeCell ref="AB64:AD64"/>
    <mergeCell ref="AE12:AE13"/>
    <mergeCell ref="R9:T9"/>
    <mergeCell ref="AC9:AD9"/>
    <mergeCell ref="F8:G8"/>
    <mergeCell ref="J8:K8"/>
    <mergeCell ref="N8:O8"/>
    <mergeCell ref="R8:T8"/>
    <mergeCell ref="AC8:AD8"/>
    <mergeCell ref="J9:K9"/>
    <mergeCell ref="N9:O9"/>
    <mergeCell ref="F17:G17"/>
    <mergeCell ref="J17:K17"/>
    <mergeCell ref="N17:O17"/>
    <mergeCell ref="R17:T17"/>
    <mergeCell ref="AC17:AD17"/>
    <mergeCell ref="F18:G18"/>
    <mergeCell ref="J18:K18"/>
    <mergeCell ref="N18:O18"/>
    <mergeCell ref="R18:T18"/>
    <mergeCell ref="B2:AE2"/>
    <mergeCell ref="AD1:AE1"/>
    <mergeCell ref="B4:C4"/>
    <mergeCell ref="Q4:R4"/>
    <mergeCell ref="F7:G7"/>
    <mergeCell ref="J7:K7"/>
    <mergeCell ref="N7:O7"/>
    <mergeCell ref="R7:T7"/>
    <mergeCell ref="AC7:AD7"/>
    <mergeCell ref="AB4:AD4"/>
  </mergeCells>
  <phoneticPr fontId="8"/>
  <pageMargins left="0.70866141732283472" right="0.31496062992125984" top="0.74803149606299213" bottom="0.74803149606299213" header="0.31496062992125984" footer="0.31496062992125984"/>
  <pageSetup paperSize="9" scale="95" orientation="portrait" r:id="rId1"/>
  <rowBreaks count="2" manualBreakCount="2">
    <brk id="62"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
  <sheetViews>
    <sheetView view="pageBreakPreview" zoomScale="110" zoomScaleNormal="100" zoomScaleSheetLayoutView="110" workbookViewId="0">
      <selection activeCell="N42" sqref="N42"/>
    </sheetView>
  </sheetViews>
  <sheetFormatPr defaultColWidth="9" defaultRowHeight="13.2" x14ac:dyDescent="0.2"/>
  <cols>
    <col min="1" max="3" width="1" style="357" customWidth="1"/>
    <col min="4" max="4" width="3.109375" style="357" customWidth="1"/>
    <col min="5" max="5" width="8.109375" style="357" customWidth="1"/>
    <col min="6" max="7" width="3.44140625" style="357" customWidth="1"/>
    <col min="8" max="8" width="18.21875" style="439" hidden="1" customWidth="1"/>
    <col min="9" max="9" width="11.33203125" style="439" hidden="1" customWidth="1"/>
    <col min="10" max="11" width="2" style="361" customWidth="1"/>
    <col min="12" max="13" width="3.44140625" style="357" bestFit="1" customWidth="1"/>
    <col min="14" max="15" width="2.33203125" style="361" customWidth="1"/>
    <col min="16" max="16" width="5.33203125" style="357" customWidth="1"/>
    <col min="17" max="17" width="3.6640625" style="362" customWidth="1"/>
    <col min="18" max="20" width="2.88671875" style="357" customWidth="1"/>
    <col min="21" max="21" width="3.109375" style="357" customWidth="1"/>
    <col min="22" max="22" width="1.33203125" style="357" customWidth="1"/>
    <col min="23" max="23" width="3.44140625" style="357" customWidth="1"/>
    <col min="24" max="24" width="22.77734375" style="439" hidden="1" customWidth="1"/>
    <col min="25" max="25" width="12.77734375" style="439" hidden="1" customWidth="1"/>
    <col min="26" max="26" width="10.21875" style="357" customWidth="1"/>
    <col min="27" max="27" width="4.44140625" style="361" customWidth="1"/>
    <col min="28" max="28" width="5" style="361" customWidth="1"/>
    <col min="29" max="29" width="4" style="361" customWidth="1"/>
    <col min="30" max="30" width="4" style="357" customWidth="1"/>
    <col min="31" max="31" width="3.44140625" style="357" customWidth="1"/>
    <col min="32" max="16384" width="9" style="1"/>
  </cols>
  <sheetData>
    <row r="1" spans="1:31" ht="19.2" x14ac:dyDescent="0.2">
      <c r="B1" s="438" t="s">
        <v>109</v>
      </c>
      <c r="C1" s="438"/>
      <c r="AD1" s="822" t="s">
        <v>138</v>
      </c>
      <c r="AE1" s="822"/>
    </row>
    <row r="2" spans="1:31" ht="12" customHeight="1" x14ac:dyDescent="0.2">
      <c r="B2" s="841" t="s">
        <v>147</v>
      </c>
      <c r="C2" s="841"/>
      <c r="D2" s="841"/>
      <c r="E2" s="841"/>
      <c r="F2" s="841"/>
      <c r="G2" s="841"/>
      <c r="H2" s="841"/>
      <c r="I2" s="841"/>
      <c r="J2" s="841"/>
      <c r="K2" s="841"/>
      <c r="L2" s="841"/>
      <c r="M2" s="841"/>
      <c r="N2" s="841"/>
      <c r="O2" s="841"/>
      <c r="P2" s="841"/>
      <c r="Q2" s="841"/>
      <c r="R2" s="841"/>
      <c r="S2" s="841"/>
      <c r="T2" s="841"/>
      <c r="U2" s="841"/>
      <c r="V2" s="841"/>
      <c r="W2" s="841"/>
      <c r="X2" s="841"/>
      <c r="Y2" s="841"/>
      <c r="Z2" s="841"/>
      <c r="AA2" s="841"/>
      <c r="AB2" s="841"/>
      <c r="AC2" s="841"/>
      <c r="AD2" s="841"/>
      <c r="AE2" s="841"/>
    </row>
    <row r="3" spans="1:31" ht="12" customHeight="1" x14ac:dyDescent="0.2">
      <c r="B3" s="363"/>
      <c r="C3" s="364"/>
      <c r="D3" s="364"/>
      <c r="E3" s="364"/>
      <c r="F3" s="364"/>
      <c r="G3" s="364"/>
      <c r="H3" s="440"/>
      <c r="I3" s="440"/>
      <c r="J3" s="365"/>
      <c r="K3" s="365"/>
      <c r="L3" s="364"/>
      <c r="M3" s="364"/>
      <c r="N3" s="365"/>
      <c r="O3" s="365"/>
      <c r="P3" s="364"/>
      <c r="Q3" s="366"/>
      <c r="R3" s="364"/>
      <c r="S3" s="364"/>
      <c r="T3" s="364"/>
      <c r="U3" s="364"/>
      <c r="V3" s="364"/>
      <c r="W3" s="364"/>
      <c r="X3" s="440"/>
      <c r="Y3" s="440"/>
      <c r="Z3" s="364"/>
      <c r="AA3" s="365"/>
      <c r="AB3" s="365"/>
      <c r="AC3" s="365"/>
      <c r="AD3" s="364"/>
      <c r="AE3" s="367"/>
    </row>
    <row r="4" spans="1:31" s="19" customFormat="1" ht="14.4" x14ac:dyDescent="0.2">
      <c r="A4" s="368"/>
      <c r="B4" s="843"/>
      <c r="C4" s="812"/>
      <c r="D4" s="441"/>
      <c r="E4" s="373" t="s">
        <v>111</v>
      </c>
      <c r="F4" s="373"/>
      <c r="G4" s="373"/>
      <c r="H4" s="442"/>
      <c r="I4" s="442"/>
      <c r="J4" s="371"/>
      <c r="K4" s="371"/>
      <c r="L4" s="370"/>
      <c r="M4" s="370"/>
      <c r="N4" s="371"/>
      <c r="O4" s="371"/>
      <c r="P4" s="443" t="s">
        <v>25</v>
      </c>
      <c r="Q4" s="844"/>
      <c r="R4" s="844"/>
      <c r="S4" s="370"/>
      <c r="T4" s="370"/>
      <c r="U4" s="370"/>
      <c r="V4" s="370"/>
      <c r="W4" s="370"/>
      <c r="X4" s="444"/>
      <c r="Y4" s="444"/>
      <c r="Z4" s="370"/>
      <c r="AA4" s="371"/>
      <c r="AB4" s="371"/>
      <c r="AC4" s="371"/>
      <c r="AD4" s="370"/>
      <c r="AE4" s="372"/>
    </row>
    <row r="5" spans="1:31" s="19" customFormat="1" ht="14.4" x14ac:dyDescent="0.2">
      <c r="A5" s="368"/>
      <c r="B5" s="369"/>
      <c r="C5" s="374"/>
      <c r="D5" s="373"/>
      <c r="E5" s="373"/>
      <c r="F5" s="373"/>
      <c r="G5" s="373"/>
      <c r="H5" s="442"/>
      <c r="I5" s="442"/>
      <c r="J5" s="371"/>
      <c r="K5" s="371"/>
      <c r="L5" s="370"/>
      <c r="M5" s="370"/>
      <c r="N5" s="371"/>
      <c r="O5" s="371"/>
      <c r="P5" s="370"/>
      <c r="Q5" s="374"/>
      <c r="R5" s="374"/>
      <c r="S5" s="370"/>
      <c r="T5" s="370"/>
      <c r="U5" s="370"/>
      <c r="V5" s="370"/>
      <c r="W5" s="370"/>
      <c r="X5" s="444"/>
      <c r="Y5" s="444"/>
      <c r="Z5" s="370"/>
      <c r="AA5" s="371"/>
      <c r="AB5" s="371"/>
      <c r="AC5" s="371"/>
      <c r="AD5" s="370"/>
      <c r="AE5" s="372"/>
    </row>
    <row r="6" spans="1:31" s="19" customFormat="1" ht="14.4" x14ac:dyDescent="0.2">
      <c r="A6" s="368"/>
      <c r="B6" s="369"/>
      <c r="C6" s="374"/>
      <c r="D6" s="445" t="s">
        <v>110</v>
      </c>
      <c r="E6" s="446"/>
      <c r="F6" s="446"/>
      <c r="G6" s="446"/>
      <c r="H6" s="447"/>
      <c r="I6" s="447"/>
      <c r="J6" s="379"/>
      <c r="K6" s="379"/>
      <c r="L6" s="378"/>
      <c r="M6" s="378"/>
      <c r="N6" s="379"/>
      <c r="O6" s="379"/>
      <c r="P6" s="378"/>
      <c r="Q6" s="436"/>
      <c r="R6" s="436"/>
      <c r="S6" s="378"/>
      <c r="T6" s="378"/>
      <c r="U6" s="378"/>
      <c r="V6" s="378"/>
      <c r="W6" s="378"/>
      <c r="X6" s="448"/>
      <c r="Y6" s="448"/>
      <c r="Z6" s="378"/>
      <c r="AA6" s="379"/>
      <c r="AB6" s="379"/>
      <c r="AC6" s="379"/>
      <c r="AD6" s="380"/>
      <c r="AE6" s="372"/>
    </row>
    <row r="7" spans="1:31" s="19" customFormat="1" ht="18.75" customHeight="1" x14ac:dyDescent="0.2">
      <c r="A7" s="368"/>
      <c r="B7" s="369"/>
      <c r="C7" s="374"/>
      <c r="D7" s="827"/>
      <c r="E7" s="828"/>
      <c r="F7" s="828"/>
      <c r="G7" s="828"/>
      <c r="H7" s="828"/>
      <c r="I7" s="828"/>
      <c r="J7" s="828"/>
      <c r="K7" s="828"/>
      <c r="L7" s="828"/>
      <c r="M7" s="828"/>
      <c r="N7" s="828"/>
      <c r="O7" s="828"/>
      <c r="P7" s="828"/>
      <c r="Q7" s="828"/>
      <c r="R7" s="828"/>
      <c r="S7" s="828"/>
      <c r="T7" s="828"/>
      <c r="U7" s="828"/>
      <c r="V7" s="828"/>
      <c r="W7" s="828"/>
      <c r="X7" s="828"/>
      <c r="Y7" s="828"/>
      <c r="Z7" s="828"/>
      <c r="AA7" s="828"/>
      <c r="AB7" s="828"/>
      <c r="AC7" s="828"/>
      <c r="AD7" s="829"/>
      <c r="AE7" s="372"/>
    </row>
    <row r="8" spans="1:31" s="19" customFormat="1" ht="18.75" customHeight="1" x14ac:dyDescent="0.2">
      <c r="A8" s="368"/>
      <c r="B8" s="369"/>
      <c r="C8" s="374"/>
      <c r="D8" s="827"/>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829"/>
      <c r="AE8" s="372"/>
    </row>
    <row r="9" spans="1:31" s="19" customFormat="1" ht="18.75" customHeight="1" x14ac:dyDescent="0.2">
      <c r="A9" s="368"/>
      <c r="B9" s="369"/>
      <c r="C9" s="374"/>
      <c r="D9" s="827"/>
      <c r="E9" s="828"/>
      <c r="F9" s="828"/>
      <c r="G9" s="828"/>
      <c r="H9" s="828"/>
      <c r="I9" s="828"/>
      <c r="J9" s="828"/>
      <c r="K9" s="828"/>
      <c r="L9" s="828"/>
      <c r="M9" s="828"/>
      <c r="N9" s="828"/>
      <c r="O9" s="828"/>
      <c r="P9" s="828"/>
      <c r="Q9" s="828"/>
      <c r="R9" s="828"/>
      <c r="S9" s="828"/>
      <c r="T9" s="828"/>
      <c r="U9" s="828"/>
      <c r="V9" s="828"/>
      <c r="W9" s="828"/>
      <c r="X9" s="828"/>
      <c r="Y9" s="828"/>
      <c r="Z9" s="828"/>
      <c r="AA9" s="828"/>
      <c r="AB9" s="828"/>
      <c r="AC9" s="828"/>
      <c r="AD9" s="829"/>
      <c r="AE9" s="372"/>
    </row>
    <row r="10" spans="1:31" s="19" customFormat="1" ht="18.75" customHeight="1" x14ac:dyDescent="0.2">
      <c r="A10" s="368"/>
      <c r="B10" s="369"/>
      <c r="C10" s="374"/>
      <c r="D10" s="830"/>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2"/>
      <c r="AE10" s="372"/>
    </row>
    <row r="11" spans="1:31" s="19" customFormat="1" ht="9.75" customHeight="1" x14ac:dyDescent="0.2">
      <c r="A11" s="368"/>
      <c r="B11" s="369"/>
      <c r="C11" s="374"/>
      <c r="D11" s="373"/>
      <c r="E11" s="373"/>
      <c r="F11" s="373"/>
      <c r="G11" s="373"/>
      <c r="H11" s="442"/>
      <c r="I11" s="442"/>
      <c r="J11" s="371"/>
      <c r="K11" s="371"/>
      <c r="L11" s="370"/>
      <c r="M11" s="370"/>
      <c r="N11" s="371"/>
      <c r="O11" s="371"/>
      <c r="P11" s="370"/>
      <c r="Q11" s="374"/>
      <c r="R11" s="374"/>
      <c r="S11" s="370"/>
      <c r="T11" s="370"/>
      <c r="U11" s="370"/>
      <c r="V11" s="370"/>
      <c r="W11" s="370"/>
      <c r="X11" s="444"/>
      <c r="Y11" s="444"/>
      <c r="Z11" s="370"/>
      <c r="AA11" s="371"/>
      <c r="AB11" s="371"/>
      <c r="AC11" s="371"/>
      <c r="AD11" s="370"/>
      <c r="AE11" s="372"/>
    </row>
    <row r="12" spans="1:31" s="19" customFormat="1" ht="18" customHeight="1" x14ac:dyDescent="0.2">
      <c r="A12" s="368"/>
      <c r="B12" s="369"/>
      <c r="C12" s="374"/>
      <c r="D12" s="373"/>
      <c r="E12" s="373"/>
      <c r="F12" s="373"/>
      <c r="G12" s="373"/>
      <c r="H12" s="442"/>
      <c r="I12" s="442"/>
      <c r="J12" s="371"/>
      <c r="K12" s="371"/>
      <c r="L12" s="370"/>
      <c r="M12" s="370"/>
      <c r="N12" s="371"/>
      <c r="O12" s="371"/>
      <c r="P12" s="370"/>
      <c r="Q12" s="374"/>
      <c r="R12" s="374"/>
      <c r="S12" s="370"/>
      <c r="T12" s="370"/>
      <c r="U12" s="370"/>
      <c r="V12" s="370"/>
      <c r="W12" s="449"/>
      <c r="X12" s="450" t="s">
        <v>34</v>
      </c>
      <c r="Y12" s="450" t="s">
        <v>36</v>
      </c>
      <c r="Z12" s="451" t="s">
        <v>494</v>
      </c>
      <c r="AA12" s="452"/>
      <c r="AB12" s="452"/>
      <c r="AC12" s="452"/>
      <c r="AD12" s="449"/>
      <c r="AE12" s="372"/>
    </row>
    <row r="13" spans="1:31" s="19" customFormat="1" ht="18" customHeight="1" x14ac:dyDescent="0.2">
      <c r="A13" s="368"/>
      <c r="B13" s="369"/>
      <c r="C13" s="374"/>
      <c r="D13" s="373"/>
      <c r="E13" s="373"/>
      <c r="F13" s="373"/>
      <c r="G13" s="373"/>
      <c r="H13" s="442"/>
      <c r="I13" s="442"/>
      <c r="J13" s="371"/>
      <c r="K13" s="371"/>
      <c r="L13" s="370"/>
      <c r="M13" s="370"/>
      <c r="N13" s="371"/>
      <c r="O13" s="371"/>
      <c r="P13" s="370"/>
      <c r="Q13" s="374"/>
      <c r="R13" s="374"/>
      <c r="S13" s="370"/>
      <c r="T13" s="370"/>
      <c r="U13" s="370"/>
      <c r="V13" s="370"/>
      <c r="W13" s="371" t="s">
        <v>492</v>
      </c>
      <c r="X13" s="444"/>
      <c r="Y13" s="444"/>
      <c r="Z13" s="393"/>
      <c r="AA13" s="375" t="s">
        <v>493</v>
      </c>
      <c r="AB13" s="395"/>
      <c r="AC13" s="395"/>
      <c r="AD13" s="395"/>
      <c r="AE13" s="372"/>
    </row>
    <row r="14" spans="1:31" s="19" customFormat="1" x14ac:dyDescent="0.2">
      <c r="A14" s="368"/>
      <c r="B14" s="396"/>
      <c r="C14" s="370"/>
      <c r="D14" s="397" t="s">
        <v>85</v>
      </c>
      <c r="E14" s="368"/>
      <c r="F14" s="368"/>
      <c r="G14" s="370"/>
      <c r="H14" s="444"/>
      <c r="I14" s="444"/>
      <c r="J14" s="371"/>
      <c r="K14" s="371"/>
      <c r="L14" s="370"/>
      <c r="M14" s="370"/>
      <c r="N14" s="371"/>
      <c r="O14" s="371"/>
      <c r="P14" s="370"/>
      <c r="Q14" s="374"/>
      <c r="R14" s="370"/>
      <c r="S14" s="370"/>
      <c r="T14" s="370"/>
      <c r="U14" s="370"/>
      <c r="V14" s="370"/>
      <c r="W14" s="397" t="s">
        <v>84</v>
      </c>
      <c r="X14" s="453"/>
      <c r="Y14" s="453"/>
      <c r="Z14" s="370"/>
      <c r="AA14" s="371"/>
      <c r="AB14" s="371"/>
      <c r="AC14" s="371"/>
      <c r="AD14" s="370"/>
      <c r="AE14" s="372"/>
    </row>
    <row r="15" spans="1:31" s="19" customFormat="1" x14ac:dyDescent="0.2">
      <c r="A15" s="368"/>
      <c r="B15" s="396"/>
      <c r="C15" s="370"/>
      <c r="D15" s="398"/>
      <c r="E15" s="399" t="s">
        <v>12</v>
      </c>
      <c r="F15" s="811" t="s">
        <v>40</v>
      </c>
      <c r="G15" s="811"/>
      <c r="H15" s="454" t="s">
        <v>414</v>
      </c>
      <c r="I15" s="454">
        <f>J15*N15</f>
        <v>0</v>
      </c>
      <c r="J15" s="813"/>
      <c r="K15" s="814"/>
      <c r="L15" s="370" t="s">
        <v>43</v>
      </c>
      <c r="M15" s="370" t="s">
        <v>15</v>
      </c>
      <c r="N15" s="815"/>
      <c r="O15" s="816"/>
      <c r="P15" s="399" t="s">
        <v>5</v>
      </c>
      <c r="Q15" s="374" t="s">
        <v>16</v>
      </c>
      <c r="R15" s="818">
        <f>J15*N15*2800</f>
        <v>0</v>
      </c>
      <c r="S15" s="818"/>
      <c r="T15" s="818"/>
      <c r="U15" s="399" t="s">
        <v>1</v>
      </c>
      <c r="V15" s="399"/>
      <c r="W15" s="398"/>
      <c r="X15" s="455" t="s">
        <v>416</v>
      </c>
      <c r="Y15" s="455"/>
      <c r="Z15" s="456" t="s">
        <v>17</v>
      </c>
      <c r="AA15" s="401"/>
      <c r="AB15" s="371" t="s">
        <v>18</v>
      </c>
      <c r="AC15" s="775">
        <f>AA15*37</f>
        <v>0</v>
      </c>
      <c r="AD15" s="775"/>
      <c r="AE15" s="372" t="s">
        <v>1</v>
      </c>
    </row>
    <row r="16" spans="1:31" s="19" customFormat="1" x14ac:dyDescent="0.2">
      <c r="A16" s="368"/>
      <c r="B16" s="396"/>
      <c r="C16" s="370"/>
      <c r="D16" s="370"/>
      <c r="E16" s="399"/>
      <c r="F16" s="812" t="s">
        <v>41</v>
      </c>
      <c r="G16" s="812"/>
      <c r="H16" s="454" t="s">
        <v>414</v>
      </c>
      <c r="I16" s="454">
        <f>J16*N16</f>
        <v>0</v>
      </c>
      <c r="J16" s="813"/>
      <c r="K16" s="814"/>
      <c r="L16" s="370" t="s">
        <v>43</v>
      </c>
      <c r="M16" s="370" t="s">
        <v>15</v>
      </c>
      <c r="N16" s="815"/>
      <c r="O16" s="816"/>
      <c r="P16" s="399" t="s">
        <v>5</v>
      </c>
      <c r="Q16" s="374" t="s">
        <v>16</v>
      </c>
      <c r="R16" s="818">
        <f>J16*N16*2800</f>
        <v>0</v>
      </c>
      <c r="S16" s="818"/>
      <c r="T16" s="818"/>
      <c r="U16" s="399" t="s">
        <v>1</v>
      </c>
      <c r="V16" s="399"/>
      <c r="W16" s="370"/>
      <c r="X16" s="455" t="s">
        <v>416</v>
      </c>
      <c r="Y16" s="444"/>
      <c r="Z16" s="371" t="s">
        <v>83</v>
      </c>
      <c r="AA16" s="401"/>
      <c r="AB16" s="371" t="s">
        <v>18</v>
      </c>
      <c r="AC16" s="775">
        <f>AA16*37</f>
        <v>0</v>
      </c>
      <c r="AD16" s="775"/>
      <c r="AE16" s="372" t="s">
        <v>1</v>
      </c>
    </row>
    <row r="17" spans="1:31" s="19" customFormat="1" x14ac:dyDescent="0.2">
      <c r="A17" s="368"/>
      <c r="B17" s="396"/>
      <c r="C17" s="370"/>
      <c r="D17" s="370"/>
      <c r="E17" s="399"/>
      <c r="F17" s="399"/>
      <c r="G17" s="399"/>
      <c r="H17" s="454" t="s">
        <v>414</v>
      </c>
      <c r="I17" s="454">
        <f>J17*N17</f>
        <v>0</v>
      </c>
      <c r="J17" s="813"/>
      <c r="K17" s="814"/>
      <c r="L17" s="370" t="s">
        <v>14</v>
      </c>
      <c r="M17" s="370" t="s">
        <v>15</v>
      </c>
      <c r="N17" s="815"/>
      <c r="O17" s="816"/>
      <c r="P17" s="399" t="s">
        <v>5</v>
      </c>
      <c r="Q17" s="374" t="s">
        <v>16</v>
      </c>
      <c r="R17" s="818">
        <f>J17*N17*2800</f>
        <v>0</v>
      </c>
      <c r="S17" s="818"/>
      <c r="T17" s="818"/>
      <c r="U17" s="399" t="s">
        <v>1</v>
      </c>
      <c r="V17" s="399"/>
      <c r="W17" s="370"/>
      <c r="X17" s="455" t="s">
        <v>416</v>
      </c>
      <c r="Y17" s="444"/>
      <c r="Z17" s="399"/>
      <c r="AA17" s="401"/>
      <c r="AB17" s="371" t="s">
        <v>18</v>
      </c>
      <c r="AC17" s="775">
        <f>AA17*37</f>
        <v>0</v>
      </c>
      <c r="AD17" s="775"/>
      <c r="AE17" s="372" t="s">
        <v>1</v>
      </c>
    </row>
    <row r="18" spans="1:31" s="19" customFormat="1" x14ac:dyDescent="0.2">
      <c r="A18" s="368"/>
      <c r="B18" s="396"/>
      <c r="C18" s="370"/>
      <c r="D18" s="370"/>
      <c r="E18" s="399"/>
      <c r="F18" s="399"/>
      <c r="G18" s="399"/>
      <c r="H18" s="454" t="s">
        <v>414</v>
      </c>
      <c r="I18" s="454">
        <f>J18*N18</f>
        <v>0</v>
      </c>
      <c r="J18" s="419"/>
      <c r="K18" s="419"/>
      <c r="L18" s="417"/>
      <c r="M18" s="417"/>
      <c r="N18" s="457"/>
      <c r="O18" s="457"/>
      <c r="P18" s="417"/>
      <c r="Q18" s="417"/>
      <c r="R18" s="374"/>
      <c r="S18" s="374"/>
      <c r="T18" s="374"/>
      <c r="U18" s="399"/>
      <c r="V18" s="370"/>
      <c r="W18" s="370"/>
      <c r="X18" s="455" t="s">
        <v>416</v>
      </c>
      <c r="Y18" s="444"/>
      <c r="Z18" s="417"/>
      <c r="AA18" s="458"/>
      <c r="AB18" s="371" t="s">
        <v>18</v>
      </c>
      <c r="AC18" s="775">
        <f>AA18*37</f>
        <v>0</v>
      </c>
      <c r="AD18" s="775"/>
      <c r="AE18" s="372" t="s">
        <v>1</v>
      </c>
    </row>
    <row r="19" spans="1:31" s="19" customFormat="1" x14ac:dyDescent="0.2">
      <c r="A19" s="368"/>
      <c r="B19" s="396"/>
      <c r="C19" s="370"/>
      <c r="D19" s="370"/>
      <c r="E19" s="399" t="s">
        <v>94</v>
      </c>
      <c r="F19" s="405"/>
      <c r="G19" s="406"/>
      <c r="H19" s="406"/>
      <c r="I19" s="406"/>
      <c r="J19" s="407"/>
      <c r="K19" s="407"/>
      <c r="L19" s="406"/>
      <c r="M19" s="406"/>
      <c r="N19" s="459"/>
      <c r="O19" s="459"/>
      <c r="P19" s="406"/>
      <c r="Q19" s="406"/>
      <c r="R19" s="406"/>
      <c r="S19" s="406"/>
      <c r="T19" s="406"/>
      <c r="U19" s="408"/>
      <c r="V19" s="399"/>
      <c r="W19" s="399"/>
      <c r="X19" s="455" t="s">
        <v>416</v>
      </c>
      <c r="Y19" s="460"/>
      <c r="Z19" s="399"/>
      <c r="AA19" s="371"/>
      <c r="AB19" s="399"/>
      <c r="AC19" s="399"/>
      <c r="AD19" s="399"/>
      <c r="AE19" s="461"/>
    </row>
    <row r="20" spans="1:31" s="19" customFormat="1" ht="13.5" customHeight="1" x14ac:dyDescent="0.2">
      <c r="A20" s="368"/>
      <c r="B20" s="396"/>
      <c r="C20" s="370"/>
      <c r="D20" s="370"/>
      <c r="E20" s="399" t="s">
        <v>10</v>
      </c>
      <c r="F20" s="405"/>
      <c r="G20" s="406"/>
      <c r="H20" s="406"/>
      <c r="I20" s="406"/>
      <c r="J20" s="407"/>
      <c r="K20" s="407"/>
      <c r="L20" s="406"/>
      <c r="M20" s="406"/>
      <c r="N20" s="459"/>
      <c r="O20" s="459"/>
      <c r="P20" s="406"/>
      <c r="Q20" s="406"/>
      <c r="R20" s="406"/>
      <c r="S20" s="406"/>
      <c r="T20" s="406"/>
      <c r="U20" s="408"/>
      <c r="V20" s="399"/>
      <c r="W20" s="398"/>
      <c r="X20" s="455" t="s">
        <v>416</v>
      </c>
      <c r="Y20" s="444"/>
      <c r="Z20" s="462" t="s">
        <v>17</v>
      </c>
      <c r="AA20" s="823"/>
      <c r="AB20" s="824"/>
      <c r="AC20" s="837"/>
      <c r="AD20" s="838"/>
      <c r="AE20" s="836" t="s">
        <v>1</v>
      </c>
    </row>
    <row r="21" spans="1:31" s="19" customFormat="1" ht="13.5" customHeight="1" x14ac:dyDescent="0.2">
      <c r="A21" s="368"/>
      <c r="B21" s="396"/>
      <c r="C21" s="370"/>
      <c r="D21" s="370"/>
      <c r="E21" s="399"/>
      <c r="F21" s="417"/>
      <c r="G21" s="417"/>
      <c r="H21" s="463"/>
      <c r="I21" s="463"/>
      <c r="J21" s="419"/>
      <c r="K21" s="419"/>
      <c r="L21" s="417"/>
      <c r="M21" s="417"/>
      <c r="N21" s="464"/>
      <c r="O21" s="464"/>
      <c r="P21" s="417"/>
      <c r="Q21" s="417"/>
      <c r="R21" s="417"/>
      <c r="S21" s="417"/>
      <c r="T21" s="417"/>
      <c r="U21" s="417"/>
      <c r="V21" s="399"/>
      <c r="W21" s="370"/>
      <c r="X21" s="455" t="s">
        <v>416</v>
      </c>
      <c r="Y21" s="444"/>
      <c r="Z21" s="371" t="s">
        <v>82</v>
      </c>
      <c r="AA21" s="825"/>
      <c r="AB21" s="826"/>
      <c r="AC21" s="839"/>
      <c r="AD21" s="840"/>
      <c r="AE21" s="836"/>
    </row>
    <row r="22" spans="1:31" s="19" customFormat="1" ht="12.75" customHeight="1" x14ac:dyDescent="0.2">
      <c r="A22" s="368"/>
      <c r="B22" s="396"/>
      <c r="C22" s="370"/>
      <c r="D22" s="370"/>
      <c r="E22" s="399"/>
      <c r="F22" s="417"/>
      <c r="G22" s="417"/>
      <c r="H22" s="463"/>
      <c r="I22" s="463"/>
      <c r="J22" s="419"/>
      <c r="K22" s="419"/>
      <c r="L22" s="417"/>
      <c r="M22" s="417"/>
      <c r="N22" s="464"/>
      <c r="O22" s="464"/>
      <c r="P22" s="417"/>
      <c r="Q22" s="417"/>
      <c r="R22" s="417"/>
      <c r="S22" s="417"/>
      <c r="T22" s="417"/>
      <c r="U22" s="417"/>
      <c r="V22" s="399"/>
      <c r="W22" s="370"/>
      <c r="X22" s="455" t="s">
        <v>416</v>
      </c>
      <c r="Y22" s="444"/>
      <c r="Z22" s="462"/>
      <c r="AA22" s="465"/>
      <c r="AB22" s="410"/>
      <c r="AC22" s="411"/>
      <c r="AD22" s="411"/>
      <c r="AE22" s="409"/>
    </row>
    <row r="23" spans="1:31" s="19" customFormat="1" ht="6.75" customHeight="1" x14ac:dyDescent="0.2">
      <c r="A23" s="368"/>
      <c r="B23" s="396"/>
      <c r="C23" s="370"/>
      <c r="D23" s="370"/>
      <c r="E23" s="399"/>
      <c r="F23" s="417"/>
      <c r="G23" s="417"/>
      <c r="H23" s="463"/>
      <c r="I23" s="463"/>
      <c r="J23" s="419"/>
      <c r="K23" s="419"/>
      <c r="L23" s="417"/>
      <c r="M23" s="417"/>
      <c r="N23" s="464"/>
      <c r="O23" s="464"/>
      <c r="P23" s="417"/>
      <c r="Q23" s="417"/>
      <c r="R23" s="417"/>
      <c r="S23" s="417"/>
      <c r="T23" s="417"/>
      <c r="U23" s="417"/>
      <c r="V23" s="399"/>
      <c r="W23" s="370"/>
      <c r="X23" s="444"/>
      <c r="Y23" s="444"/>
      <c r="Z23" s="462"/>
      <c r="AA23" s="466"/>
      <c r="AB23" s="467"/>
      <c r="AC23" s="468"/>
      <c r="AD23" s="468"/>
      <c r="AE23" s="469"/>
    </row>
    <row r="24" spans="1:31" s="19" customFormat="1" x14ac:dyDescent="0.2">
      <c r="A24" s="368"/>
      <c r="B24" s="396"/>
      <c r="C24" s="370"/>
      <c r="D24" s="397" t="s">
        <v>93</v>
      </c>
      <c r="E24" s="368"/>
      <c r="F24" s="368"/>
      <c r="G24" s="370"/>
      <c r="H24" s="444"/>
      <c r="I24" s="444"/>
      <c r="J24" s="371"/>
      <c r="K24" s="371"/>
      <c r="L24" s="370"/>
      <c r="M24" s="370"/>
      <c r="N24" s="470"/>
      <c r="O24" s="470"/>
      <c r="P24" s="370"/>
      <c r="Q24" s="374"/>
      <c r="R24" s="370"/>
      <c r="S24" s="370"/>
      <c r="T24" s="370"/>
      <c r="U24" s="370"/>
      <c r="V24" s="370"/>
      <c r="W24" s="397" t="s">
        <v>84</v>
      </c>
      <c r="X24" s="453"/>
      <c r="Y24" s="453"/>
      <c r="Z24" s="370"/>
      <c r="AA24" s="466"/>
      <c r="AB24" s="467"/>
      <c r="AC24" s="468"/>
      <c r="AD24" s="468"/>
      <c r="AE24" s="469"/>
    </row>
    <row r="25" spans="1:31" s="19" customFormat="1" x14ac:dyDescent="0.2">
      <c r="A25" s="368"/>
      <c r="B25" s="396"/>
      <c r="C25" s="370"/>
      <c r="D25" s="398"/>
      <c r="E25" s="371" t="s">
        <v>92</v>
      </c>
      <c r="F25" s="811"/>
      <c r="G25" s="811"/>
      <c r="H25" s="454" t="s">
        <v>415</v>
      </c>
      <c r="I25" s="454">
        <f>J25*N25</f>
        <v>0</v>
      </c>
      <c r="J25" s="813"/>
      <c r="K25" s="814"/>
      <c r="L25" s="370" t="s">
        <v>43</v>
      </c>
      <c r="M25" s="370" t="s">
        <v>15</v>
      </c>
      <c r="N25" s="815"/>
      <c r="O25" s="816"/>
      <c r="P25" s="399" t="s">
        <v>5</v>
      </c>
      <c r="Q25" s="374" t="s">
        <v>16</v>
      </c>
      <c r="R25" s="818">
        <f>J25*N25*1000</f>
        <v>0</v>
      </c>
      <c r="S25" s="818"/>
      <c r="T25" s="818"/>
      <c r="U25" s="399" t="s">
        <v>1</v>
      </c>
      <c r="V25" s="399"/>
      <c r="W25" s="398"/>
      <c r="X25" s="455" t="s">
        <v>417</v>
      </c>
      <c r="Y25" s="455"/>
      <c r="Z25" s="456" t="s">
        <v>17</v>
      </c>
      <c r="AA25" s="401"/>
      <c r="AB25" s="371" t="s">
        <v>18</v>
      </c>
      <c r="AC25" s="775">
        <f>AA25*37</f>
        <v>0</v>
      </c>
      <c r="AD25" s="775"/>
      <c r="AE25" s="372" t="s">
        <v>1</v>
      </c>
    </row>
    <row r="26" spans="1:31" s="19" customFormat="1" x14ac:dyDescent="0.2">
      <c r="A26" s="368"/>
      <c r="B26" s="396"/>
      <c r="C26" s="370"/>
      <c r="D26" s="370"/>
      <c r="E26" s="399"/>
      <c r="F26" s="812"/>
      <c r="G26" s="812"/>
      <c r="H26" s="454" t="s">
        <v>415</v>
      </c>
      <c r="I26" s="454">
        <f>J26*N26</f>
        <v>0</v>
      </c>
      <c r="J26" s="811"/>
      <c r="K26" s="811"/>
      <c r="L26" s="370"/>
      <c r="M26" s="370"/>
      <c r="N26" s="842"/>
      <c r="O26" s="842"/>
      <c r="P26" s="399"/>
      <c r="Q26" s="374"/>
      <c r="R26" s="812"/>
      <c r="S26" s="812"/>
      <c r="T26" s="812"/>
      <c r="U26" s="399"/>
      <c r="V26" s="399"/>
      <c r="W26" s="370"/>
      <c r="X26" s="455" t="s">
        <v>417</v>
      </c>
      <c r="Y26" s="444"/>
      <c r="Z26" s="371" t="s">
        <v>83</v>
      </c>
      <c r="AA26" s="466"/>
      <c r="AB26" s="467"/>
      <c r="AC26" s="468"/>
      <c r="AD26" s="468"/>
      <c r="AE26" s="469"/>
    </row>
    <row r="27" spans="1:31" s="19" customFormat="1" x14ac:dyDescent="0.2">
      <c r="A27" s="368"/>
      <c r="B27" s="396"/>
      <c r="C27" s="370"/>
      <c r="D27" s="370"/>
      <c r="E27" s="399" t="s">
        <v>94</v>
      </c>
      <c r="F27" s="405"/>
      <c r="G27" s="406"/>
      <c r="H27" s="406"/>
      <c r="I27" s="406"/>
      <c r="J27" s="407"/>
      <c r="K27" s="407"/>
      <c r="L27" s="406"/>
      <c r="M27" s="406"/>
      <c r="N27" s="406"/>
      <c r="O27" s="406"/>
      <c r="P27" s="406"/>
      <c r="Q27" s="406"/>
      <c r="R27" s="406"/>
      <c r="S27" s="406"/>
      <c r="T27" s="406"/>
      <c r="U27" s="408"/>
      <c r="V27" s="399"/>
      <c r="W27" s="399"/>
      <c r="X27" s="455" t="s">
        <v>417</v>
      </c>
      <c r="Y27" s="460"/>
      <c r="Z27" s="399"/>
      <c r="AA27" s="466"/>
      <c r="AB27" s="467"/>
      <c r="AC27" s="468"/>
      <c r="AD27" s="468"/>
      <c r="AE27" s="469"/>
    </row>
    <row r="28" spans="1:31" s="19" customFormat="1" ht="15" customHeight="1" x14ac:dyDescent="0.2">
      <c r="A28" s="368"/>
      <c r="B28" s="396"/>
      <c r="C28" s="370"/>
      <c r="D28" s="370"/>
      <c r="E28" s="399" t="s">
        <v>10</v>
      </c>
      <c r="F28" s="405"/>
      <c r="G28" s="406"/>
      <c r="H28" s="406"/>
      <c r="I28" s="406"/>
      <c r="J28" s="407"/>
      <c r="K28" s="407"/>
      <c r="L28" s="406"/>
      <c r="M28" s="406"/>
      <c r="N28" s="406"/>
      <c r="O28" s="406"/>
      <c r="P28" s="406"/>
      <c r="Q28" s="406"/>
      <c r="R28" s="406"/>
      <c r="S28" s="406"/>
      <c r="T28" s="406"/>
      <c r="U28" s="408"/>
      <c r="V28" s="399"/>
      <c r="W28" s="398"/>
      <c r="X28" s="455" t="s">
        <v>417</v>
      </c>
      <c r="Y28" s="444"/>
      <c r="Z28" s="462" t="s">
        <v>17</v>
      </c>
      <c r="AA28" s="823"/>
      <c r="AB28" s="824"/>
      <c r="AC28" s="837"/>
      <c r="AD28" s="838"/>
      <c r="AE28" s="836" t="s">
        <v>1</v>
      </c>
    </row>
    <row r="29" spans="1:31" s="19" customFormat="1" ht="15" customHeight="1" x14ac:dyDescent="0.2">
      <c r="A29" s="368"/>
      <c r="B29" s="396"/>
      <c r="C29" s="370"/>
      <c r="D29" s="370"/>
      <c r="E29" s="399"/>
      <c r="F29" s="417"/>
      <c r="G29" s="417"/>
      <c r="H29" s="463"/>
      <c r="I29" s="463"/>
      <c r="J29" s="419"/>
      <c r="K29" s="419"/>
      <c r="L29" s="417"/>
      <c r="M29" s="417"/>
      <c r="N29" s="417"/>
      <c r="O29" s="417"/>
      <c r="P29" s="417"/>
      <c r="Q29" s="417"/>
      <c r="R29" s="417"/>
      <c r="S29" s="417"/>
      <c r="T29" s="417"/>
      <c r="U29" s="417"/>
      <c r="V29" s="399"/>
      <c r="W29" s="370"/>
      <c r="X29" s="455" t="s">
        <v>417</v>
      </c>
      <c r="Y29" s="444"/>
      <c r="Z29" s="371" t="s">
        <v>82</v>
      </c>
      <c r="AA29" s="825"/>
      <c r="AB29" s="826"/>
      <c r="AC29" s="839"/>
      <c r="AD29" s="840"/>
      <c r="AE29" s="836"/>
    </row>
    <row r="30" spans="1:31" s="19" customFormat="1" x14ac:dyDescent="0.2">
      <c r="A30" s="368"/>
      <c r="B30" s="396"/>
      <c r="C30" s="370"/>
      <c r="D30" s="370"/>
      <c r="E30" s="399"/>
      <c r="F30" s="417"/>
      <c r="G30" s="417"/>
      <c r="H30" s="463"/>
      <c r="I30" s="463"/>
      <c r="J30" s="419"/>
      <c r="K30" s="419"/>
      <c r="L30" s="417"/>
      <c r="M30" s="417"/>
      <c r="N30" s="417"/>
      <c r="O30" s="417"/>
      <c r="P30" s="417"/>
      <c r="Q30" s="417"/>
      <c r="R30" s="417"/>
      <c r="S30" s="417"/>
      <c r="T30" s="417"/>
      <c r="U30" s="417"/>
      <c r="V30" s="399"/>
      <c r="W30" s="370"/>
      <c r="X30" s="455" t="s">
        <v>417</v>
      </c>
      <c r="Y30" s="444"/>
      <c r="Z30" s="368"/>
      <c r="AA30" s="466"/>
      <c r="AB30" s="467"/>
      <c r="AC30" s="468"/>
      <c r="AD30" s="468"/>
      <c r="AE30" s="469"/>
    </row>
    <row r="31" spans="1:31" s="19" customFormat="1" ht="13.5" customHeight="1" x14ac:dyDescent="0.2">
      <c r="A31" s="368"/>
      <c r="B31" s="396"/>
      <c r="C31" s="370"/>
      <c r="D31" s="398"/>
      <c r="E31" s="471" t="s">
        <v>532</v>
      </c>
      <c r="F31" s="471"/>
      <c r="G31" s="462"/>
      <c r="H31" s="472" t="s">
        <v>532</v>
      </c>
      <c r="I31" s="472"/>
      <c r="J31" s="813"/>
      <c r="K31" s="814"/>
      <c r="L31" s="370" t="s">
        <v>19</v>
      </c>
      <c r="M31" s="370" t="s">
        <v>15</v>
      </c>
      <c r="N31" s="811">
        <v>8800</v>
      </c>
      <c r="O31" s="811"/>
      <c r="P31" s="371" t="s">
        <v>100</v>
      </c>
      <c r="Q31" s="374" t="s">
        <v>16</v>
      </c>
      <c r="R31" s="818">
        <f>J31*N31</f>
        <v>0</v>
      </c>
      <c r="S31" s="818"/>
      <c r="T31" s="818"/>
      <c r="U31" s="399" t="s">
        <v>1</v>
      </c>
      <c r="V31" s="370"/>
      <c r="W31" s="370"/>
      <c r="X31" s="444"/>
      <c r="Y31" s="444"/>
      <c r="Z31" s="370"/>
      <c r="AA31" s="371"/>
      <c r="AB31" s="371"/>
      <c r="AC31" s="371"/>
      <c r="AD31" s="370"/>
      <c r="AE31" s="372"/>
    </row>
    <row r="32" spans="1:31" s="19" customFormat="1" ht="13.5" customHeight="1" x14ac:dyDescent="0.2">
      <c r="A32" s="368"/>
      <c r="B32" s="396"/>
      <c r="C32" s="370"/>
      <c r="D32" s="370"/>
      <c r="E32" s="471"/>
      <c r="F32" s="471"/>
      <c r="G32" s="462"/>
      <c r="H32" s="472"/>
      <c r="I32" s="472"/>
      <c r="J32" s="375"/>
      <c r="K32" s="375"/>
      <c r="L32" s="370"/>
      <c r="M32" s="370"/>
      <c r="N32" s="375"/>
      <c r="O32" s="375"/>
      <c r="P32" s="371"/>
      <c r="Q32" s="374"/>
      <c r="R32" s="402"/>
      <c r="S32" s="402"/>
      <c r="T32" s="402"/>
      <c r="U32" s="399"/>
      <c r="V32" s="370"/>
      <c r="W32" s="370"/>
      <c r="X32" s="444"/>
      <c r="Y32" s="444"/>
      <c r="Z32" s="370"/>
      <c r="AA32" s="371"/>
      <c r="AB32" s="371"/>
      <c r="AC32" s="371"/>
      <c r="AD32" s="370"/>
      <c r="AE32" s="372"/>
    </row>
    <row r="33" spans="1:31" s="19" customFormat="1" ht="13.5" customHeight="1" x14ac:dyDescent="0.2">
      <c r="A33" s="368"/>
      <c r="B33" s="396"/>
      <c r="C33" s="370"/>
      <c r="D33" s="398"/>
      <c r="E33" s="471" t="s">
        <v>533</v>
      </c>
      <c r="F33" s="471"/>
      <c r="G33" s="462"/>
      <c r="H33" s="472" t="s">
        <v>533</v>
      </c>
      <c r="I33" s="472"/>
      <c r="J33" s="813"/>
      <c r="K33" s="814"/>
      <c r="L33" s="370" t="s">
        <v>19</v>
      </c>
      <c r="M33" s="370" t="s">
        <v>15</v>
      </c>
      <c r="N33" s="775">
        <v>500</v>
      </c>
      <c r="O33" s="775"/>
      <c r="P33" s="371" t="s">
        <v>100</v>
      </c>
      <c r="Q33" s="374" t="s">
        <v>16</v>
      </c>
      <c r="R33" s="818">
        <f>J33*N33</f>
        <v>0</v>
      </c>
      <c r="S33" s="818"/>
      <c r="T33" s="818"/>
      <c r="U33" s="399" t="s">
        <v>1</v>
      </c>
      <c r="V33" s="370"/>
      <c r="W33" s="370"/>
      <c r="X33" s="444"/>
      <c r="Y33" s="444"/>
      <c r="Z33" s="370"/>
      <c r="AA33" s="371"/>
      <c r="AB33" s="371"/>
      <c r="AC33" s="371"/>
      <c r="AD33" s="370"/>
      <c r="AE33" s="372"/>
    </row>
    <row r="34" spans="1:31" s="19" customFormat="1" ht="13.5" customHeight="1" x14ac:dyDescent="0.2">
      <c r="A34" s="368"/>
      <c r="B34" s="396"/>
      <c r="C34" s="370"/>
      <c r="D34" s="370"/>
      <c r="E34" s="471"/>
      <c r="F34" s="471"/>
      <c r="G34" s="462"/>
      <c r="H34" s="472"/>
      <c r="I34" s="472"/>
      <c r="J34" s="375"/>
      <c r="K34" s="375"/>
      <c r="L34" s="370"/>
      <c r="M34" s="370"/>
      <c r="N34" s="375"/>
      <c r="O34" s="375"/>
      <c r="P34" s="371"/>
      <c r="Q34" s="374"/>
      <c r="R34" s="402"/>
      <c r="S34" s="402"/>
      <c r="T34" s="402"/>
      <c r="U34" s="399"/>
      <c r="V34" s="370"/>
      <c r="W34" s="370"/>
      <c r="X34" s="444"/>
      <c r="Y34" s="444"/>
      <c r="Z34" s="370"/>
      <c r="AA34" s="371"/>
      <c r="AB34" s="371"/>
      <c r="AC34" s="371"/>
      <c r="AD34" s="370"/>
      <c r="AE34" s="372"/>
    </row>
    <row r="35" spans="1:31" s="19" customFormat="1" ht="13.5" customHeight="1" x14ac:dyDescent="0.2">
      <c r="A35" s="368"/>
      <c r="B35" s="396"/>
      <c r="C35" s="370"/>
      <c r="D35" s="398"/>
      <c r="E35" s="471" t="s">
        <v>556</v>
      </c>
      <c r="F35" s="471"/>
      <c r="G35" s="462"/>
      <c r="H35" s="472" t="s">
        <v>557</v>
      </c>
      <c r="I35" s="472"/>
      <c r="J35" s="813"/>
      <c r="K35" s="814"/>
      <c r="L35" s="370" t="s">
        <v>19</v>
      </c>
      <c r="M35" s="370" t="s">
        <v>15</v>
      </c>
      <c r="N35" s="775">
        <v>40</v>
      </c>
      <c r="O35" s="775"/>
      <c r="P35" s="371" t="s">
        <v>100</v>
      </c>
      <c r="Q35" s="374" t="s">
        <v>16</v>
      </c>
      <c r="R35" s="818">
        <f>J35*N35</f>
        <v>0</v>
      </c>
      <c r="S35" s="818"/>
      <c r="T35" s="818"/>
      <c r="U35" s="399" t="s">
        <v>1</v>
      </c>
      <c r="V35" s="370"/>
      <c r="W35" s="370"/>
      <c r="X35" s="444"/>
      <c r="Y35" s="444"/>
      <c r="Z35" s="370"/>
      <c r="AA35" s="371"/>
      <c r="AB35" s="371"/>
      <c r="AC35" s="371"/>
      <c r="AD35" s="370"/>
      <c r="AE35" s="372"/>
    </row>
    <row r="36" spans="1:31" s="19" customFormat="1" ht="13.5" customHeight="1" x14ac:dyDescent="0.2">
      <c r="A36" s="368"/>
      <c r="B36" s="396"/>
      <c r="C36" s="370"/>
      <c r="D36" s="370"/>
      <c r="E36" s="471"/>
      <c r="F36" s="471"/>
      <c r="G36" s="462"/>
      <c r="H36" s="472"/>
      <c r="I36" s="472"/>
      <c r="J36" s="375"/>
      <c r="K36" s="375"/>
      <c r="L36" s="370"/>
      <c r="M36" s="370"/>
      <c r="N36" s="375"/>
      <c r="O36" s="375"/>
      <c r="P36" s="371"/>
      <c r="Q36" s="374"/>
      <c r="R36" s="402"/>
      <c r="S36" s="402"/>
      <c r="T36" s="402"/>
      <c r="U36" s="399"/>
      <c r="V36" s="370"/>
      <c r="W36" s="370"/>
      <c r="X36" s="444"/>
      <c r="Y36" s="444"/>
      <c r="Z36" s="370"/>
      <c r="AA36" s="371"/>
      <c r="AB36" s="371"/>
      <c r="AC36" s="371"/>
      <c r="AD36" s="370"/>
      <c r="AE36" s="372"/>
    </row>
    <row r="37" spans="1:31" s="19" customFormat="1" ht="13.5" customHeight="1" x14ac:dyDescent="0.2">
      <c r="A37" s="368"/>
      <c r="B37" s="396"/>
      <c r="C37" s="370"/>
      <c r="D37" s="398"/>
      <c r="E37" s="477" t="s">
        <v>484</v>
      </c>
      <c r="F37" s="370"/>
      <c r="G37" s="370"/>
      <c r="H37" s="444" t="s">
        <v>486</v>
      </c>
      <c r="I37" s="444"/>
      <c r="J37" s="813"/>
      <c r="K37" s="814"/>
      <c r="L37" s="370" t="s">
        <v>107</v>
      </c>
      <c r="M37" s="370" t="s">
        <v>15</v>
      </c>
      <c r="N37" s="811">
        <v>2600</v>
      </c>
      <c r="O37" s="811"/>
      <c r="P37" s="371" t="s">
        <v>108</v>
      </c>
      <c r="Q37" s="374" t="s">
        <v>16</v>
      </c>
      <c r="R37" s="818">
        <f>J37*N37</f>
        <v>0</v>
      </c>
      <c r="S37" s="818"/>
      <c r="T37" s="818"/>
      <c r="U37" s="399" t="s">
        <v>1</v>
      </c>
      <c r="V37" s="370"/>
      <c r="W37" s="370"/>
      <c r="X37" s="444"/>
      <c r="Y37" s="444"/>
      <c r="Z37" s="370"/>
      <c r="AA37" s="371"/>
      <c r="AB37" s="371"/>
      <c r="AC37" s="371"/>
      <c r="AD37" s="370"/>
      <c r="AE37" s="372"/>
    </row>
    <row r="38" spans="1:31" s="19" customFormat="1" ht="13.5" customHeight="1" x14ac:dyDescent="0.2">
      <c r="A38" s="368"/>
      <c r="B38" s="396"/>
      <c r="C38" s="370"/>
      <c r="D38" s="370"/>
      <c r="E38" s="471"/>
      <c r="F38" s="471"/>
      <c r="G38" s="462"/>
      <c r="H38" s="472"/>
      <c r="I38" s="472"/>
      <c r="J38" s="375"/>
      <c r="K38" s="375"/>
      <c r="L38" s="370"/>
      <c r="M38" s="370"/>
      <c r="N38" s="375"/>
      <c r="O38" s="375"/>
      <c r="P38" s="371"/>
      <c r="Q38" s="374"/>
      <c r="R38" s="402"/>
      <c r="S38" s="402"/>
      <c r="T38" s="402"/>
      <c r="U38" s="399"/>
      <c r="V38" s="370"/>
      <c r="W38" s="370"/>
      <c r="X38" s="444"/>
      <c r="Y38" s="444"/>
      <c r="Z38" s="370"/>
      <c r="AA38" s="371"/>
      <c r="AB38" s="371"/>
      <c r="AC38" s="371"/>
      <c r="AD38" s="370"/>
      <c r="AE38" s="372"/>
    </row>
    <row r="39" spans="1:31" s="19" customFormat="1" ht="13.5" customHeight="1" x14ac:dyDescent="0.2">
      <c r="A39" s="368"/>
      <c r="B39" s="396"/>
      <c r="C39" s="370"/>
      <c r="D39" s="398"/>
      <c r="E39" s="477" t="s">
        <v>485</v>
      </c>
      <c r="F39" s="370"/>
      <c r="G39" s="370"/>
      <c r="H39" s="444" t="s">
        <v>487</v>
      </c>
      <c r="I39" s="444"/>
      <c r="J39" s="813"/>
      <c r="K39" s="814"/>
      <c r="L39" s="370" t="s">
        <v>107</v>
      </c>
      <c r="M39" s="370" t="s">
        <v>15</v>
      </c>
      <c r="N39" s="811">
        <v>900</v>
      </c>
      <c r="O39" s="811"/>
      <c r="P39" s="371" t="s">
        <v>108</v>
      </c>
      <c r="Q39" s="374" t="s">
        <v>16</v>
      </c>
      <c r="R39" s="818">
        <f>J39*N39</f>
        <v>0</v>
      </c>
      <c r="S39" s="818"/>
      <c r="T39" s="818"/>
      <c r="U39" s="399" t="s">
        <v>1</v>
      </c>
      <c r="V39" s="370"/>
      <c r="W39" s="370"/>
      <c r="X39" s="444"/>
      <c r="Y39" s="444"/>
      <c r="Z39" s="370"/>
      <c r="AA39" s="371"/>
      <c r="AB39" s="371"/>
      <c r="AC39" s="371"/>
      <c r="AD39" s="370"/>
      <c r="AE39" s="372"/>
    </row>
    <row r="40" spans="1:31" s="19" customFormat="1" ht="13.5" customHeight="1" x14ac:dyDescent="0.2">
      <c r="A40" s="368"/>
      <c r="B40" s="396"/>
      <c r="C40" s="370"/>
      <c r="D40" s="370"/>
      <c r="E40" s="471"/>
      <c r="F40" s="471"/>
      <c r="G40" s="462"/>
      <c r="H40" s="472"/>
      <c r="I40" s="472"/>
      <c r="J40" s="375"/>
      <c r="K40" s="375"/>
      <c r="L40" s="370"/>
      <c r="M40" s="370"/>
      <c r="N40" s="375"/>
      <c r="O40" s="375"/>
      <c r="P40" s="371"/>
      <c r="Q40" s="374"/>
      <c r="R40" s="402"/>
      <c r="S40" s="402"/>
      <c r="T40" s="402"/>
      <c r="U40" s="399"/>
      <c r="V40" s="370"/>
      <c r="W40" s="370"/>
      <c r="X40" s="444"/>
      <c r="Y40" s="444"/>
      <c r="Z40" s="370"/>
      <c r="AA40" s="371"/>
      <c r="AB40" s="371"/>
      <c r="AC40" s="371"/>
      <c r="AD40" s="370"/>
      <c r="AE40" s="372"/>
    </row>
    <row r="41" spans="1:31" s="19" customFormat="1" ht="13.5" customHeight="1" x14ac:dyDescent="0.2">
      <c r="A41" s="368"/>
      <c r="B41" s="396"/>
      <c r="C41" s="370"/>
      <c r="D41" s="398"/>
      <c r="E41" s="370" t="s">
        <v>548</v>
      </c>
      <c r="F41" s="370"/>
      <c r="G41" s="370"/>
      <c r="H41" s="444" t="s">
        <v>550</v>
      </c>
      <c r="I41" s="444"/>
      <c r="J41" s="813"/>
      <c r="K41" s="814"/>
      <c r="L41" s="370" t="s">
        <v>19</v>
      </c>
      <c r="M41" s="370" t="s">
        <v>15</v>
      </c>
      <c r="N41" s="811">
        <v>600</v>
      </c>
      <c r="O41" s="811"/>
      <c r="P41" s="371" t="s">
        <v>100</v>
      </c>
      <c r="Q41" s="374" t="s">
        <v>16</v>
      </c>
      <c r="R41" s="818">
        <f>J41*N41</f>
        <v>0</v>
      </c>
      <c r="S41" s="818"/>
      <c r="T41" s="818"/>
      <c r="U41" s="399" t="s">
        <v>1</v>
      </c>
      <c r="V41" s="370"/>
      <c r="W41" s="370"/>
      <c r="X41" s="444"/>
      <c r="Y41" s="444"/>
      <c r="Z41" s="370"/>
      <c r="AA41" s="371"/>
      <c r="AB41" s="371"/>
      <c r="AC41" s="371"/>
      <c r="AD41" s="370"/>
      <c r="AE41" s="372"/>
    </row>
    <row r="42" spans="1:31" s="19" customFormat="1" ht="13.5" customHeight="1" x14ac:dyDescent="0.2">
      <c r="A42" s="368"/>
      <c r="B42" s="396"/>
      <c r="C42" s="370"/>
      <c r="D42" s="370"/>
      <c r="E42" s="471"/>
      <c r="F42" s="471"/>
      <c r="G42" s="462"/>
      <c r="H42" s="472"/>
      <c r="I42" s="472"/>
      <c r="J42" s="375"/>
      <c r="K42" s="375"/>
      <c r="L42" s="370"/>
      <c r="M42" s="370"/>
      <c r="N42" s="375"/>
      <c r="O42" s="375"/>
      <c r="P42" s="371"/>
      <c r="Q42" s="374"/>
      <c r="R42" s="402"/>
      <c r="S42" s="402"/>
      <c r="T42" s="402"/>
      <c r="U42" s="399"/>
      <c r="V42" s="370"/>
      <c r="W42" s="370"/>
      <c r="X42" s="444"/>
      <c r="Y42" s="444"/>
      <c r="Z42" s="370"/>
      <c r="AA42" s="371"/>
      <c r="AB42" s="371"/>
      <c r="AC42" s="371"/>
      <c r="AD42" s="370"/>
      <c r="AE42" s="372"/>
    </row>
    <row r="43" spans="1:31" s="19" customFormat="1" ht="13.5" customHeight="1" x14ac:dyDescent="0.2">
      <c r="A43" s="368"/>
      <c r="B43" s="396"/>
      <c r="C43" s="370"/>
      <c r="D43" s="398"/>
      <c r="E43" s="370" t="s">
        <v>549</v>
      </c>
      <c r="F43" s="370"/>
      <c r="G43" s="370"/>
      <c r="H43" s="444" t="s">
        <v>551</v>
      </c>
      <c r="I43" s="444"/>
      <c r="J43" s="813"/>
      <c r="K43" s="814"/>
      <c r="L43" s="370" t="s">
        <v>19</v>
      </c>
      <c r="M43" s="370" t="s">
        <v>15</v>
      </c>
      <c r="N43" s="811">
        <v>350</v>
      </c>
      <c r="O43" s="811"/>
      <c r="P43" s="371" t="s">
        <v>100</v>
      </c>
      <c r="Q43" s="374" t="s">
        <v>16</v>
      </c>
      <c r="R43" s="818">
        <f>J43*N43</f>
        <v>0</v>
      </c>
      <c r="S43" s="818"/>
      <c r="T43" s="818"/>
      <c r="U43" s="399" t="s">
        <v>1</v>
      </c>
      <c r="V43" s="370"/>
      <c r="W43" s="370"/>
      <c r="X43" s="444"/>
      <c r="Y43" s="444"/>
      <c r="Z43" s="370"/>
      <c r="AA43" s="371"/>
      <c r="AB43" s="371"/>
      <c r="AC43" s="371"/>
      <c r="AD43" s="370"/>
      <c r="AE43" s="372"/>
    </row>
    <row r="44" spans="1:31" s="19" customFormat="1" ht="13.5" customHeight="1" x14ac:dyDescent="0.2">
      <c r="A44" s="368"/>
      <c r="B44" s="396"/>
      <c r="C44" s="370"/>
      <c r="D44" s="370"/>
      <c r="E44" s="471"/>
      <c r="F44" s="471"/>
      <c r="G44" s="462"/>
      <c r="H44" s="472"/>
      <c r="I44" s="472"/>
      <c r="J44" s="375"/>
      <c r="K44" s="375"/>
      <c r="L44" s="370"/>
      <c r="M44" s="370"/>
      <c r="N44" s="375"/>
      <c r="O44" s="375"/>
      <c r="P44" s="371"/>
      <c r="Q44" s="374"/>
      <c r="R44" s="374"/>
      <c r="S44" s="374"/>
      <c r="T44" s="374"/>
      <c r="U44" s="399"/>
      <c r="V44" s="370"/>
      <c r="W44" s="370"/>
      <c r="X44" s="444"/>
      <c r="Y44" s="444"/>
      <c r="Z44" s="370"/>
      <c r="AA44" s="371"/>
      <c r="AB44" s="371"/>
      <c r="AC44" s="371"/>
      <c r="AD44" s="370"/>
      <c r="AE44" s="372"/>
    </row>
    <row r="45" spans="1:31" s="19" customFormat="1" ht="13.5" customHeight="1" x14ac:dyDescent="0.2">
      <c r="A45" s="368"/>
      <c r="B45" s="396"/>
      <c r="C45" s="370"/>
      <c r="D45" s="370"/>
      <c r="E45" s="471"/>
      <c r="F45" s="471"/>
      <c r="G45" s="462"/>
      <c r="H45" s="472"/>
      <c r="I45" s="472"/>
      <c r="J45" s="375"/>
      <c r="K45" s="375"/>
      <c r="L45" s="370"/>
      <c r="M45" s="370"/>
      <c r="N45" s="375"/>
      <c r="O45" s="375"/>
      <c r="P45" s="371"/>
      <c r="Q45" s="374"/>
      <c r="R45" s="374"/>
      <c r="S45" s="374"/>
      <c r="T45" s="374"/>
      <c r="U45" s="399"/>
      <c r="V45" s="370"/>
      <c r="W45" s="370"/>
      <c r="X45" s="444"/>
      <c r="Y45" s="444"/>
      <c r="Z45" s="370"/>
      <c r="AA45" s="371"/>
      <c r="AB45" s="371"/>
      <c r="AC45" s="371"/>
      <c r="AD45" s="370"/>
      <c r="AE45" s="372"/>
    </row>
    <row r="46" spans="1:31" s="19" customFormat="1" ht="24" customHeight="1" x14ac:dyDescent="0.2">
      <c r="A46" s="368"/>
      <c r="B46" s="396"/>
      <c r="C46" s="370"/>
      <c r="D46" s="368"/>
      <c r="E46" s="471"/>
      <c r="F46" s="471"/>
      <c r="G46" s="368"/>
      <c r="H46" s="473"/>
      <c r="I46" s="473"/>
      <c r="J46" s="474"/>
      <c r="K46" s="474"/>
      <c r="L46" s="368"/>
      <c r="M46" s="368"/>
      <c r="N46" s="368"/>
      <c r="O46" s="368"/>
      <c r="P46" s="368"/>
      <c r="Q46" s="368"/>
      <c r="R46" s="368"/>
      <c r="S46" s="368"/>
      <c r="T46" s="368"/>
      <c r="U46" s="368"/>
      <c r="V46" s="370"/>
      <c r="W46" s="370"/>
      <c r="X46" s="444" t="s">
        <v>422</v>
      </c>
      <c r="Y46" s="444">
        <f>AB46</f>
        <v>0</v>
      </c>
      <c r="Z46" s="809" t="s">
        <v>23</v>
      </c>
      <c r="AA46" s="809"/>
      <c r="AB46" s="810">
        <f>SUM(R15:T18)+SUM(AC15:AD30)+SUM(R25:T26)+SUM(R31:T43)</f>
        <v>0</v>
      </c>
      <c r="AC46" s="810"/>
      <c r="AD46" s="810"/>
      <c r="AE46" s="420" t="s">
        <v>1</v>
      </c>
    </row>
    <row r="47" spans="1:31" s="19" customFormat="1" ht="6" customHeight="1" x14ac:dyDescent="0.2">
      <c r="A47" s="368"/>
      <c r="B47" s="421"/>
      <c r="C47" s="422"/>
      <c r="D47" s="422"/>
      <c r="E47" s="422"/>
      <c r="F47" s="422"/>
      <c r="G47" s="422"/>
      <c r="H47" s="475"/>
      <c r="I47" s="475"/>
      <c r="J47" s="423"/>
      <c r="K47" s="423"/>
      <c r="L47" s="422"/>
      <c r="M47" s="422"/>
      <c r="N47" s="423"/>
      <c r="O47" s="423"/>
      <c r="P47" s="422"/>
      <c r="Q47" s="424"/>
      <c r="R47" s="422"/>
      <c r="S47" s="422"/>
      <c r="T47" s="422"/>
      <c r="U47" s="422"/>
      <c r="V47" s="422"/>
      <c r="W47" s="422"/>
      <c r="X47" s="475"/>
      <c r="Y47" s="475"/>
      <c r="Z47" s="422"/>
      <c r="AA47" s="423"/>
      <c r="AB47" s="423"/>
      <c r="AC47" s="423"/>
      <c r="AD47" s="422"/>
      <c r="AE47" s="425"/>
    </row>
    <row r="48" spans="1:31" s="19" customFormat="1" ht="12.75" customHeight="1" x14ac:dyDescent="0.2">
      <c r="A48" s="368"/>
      <c r="B48" s="378"/>
      <c r="C48" s="378"/>
      <c r="D48" s="378"/>
      <c r="E48" s="378"/>
      <c r="F48" s="378"/>
      <c r="G48" s="378"/>
      <c r="H48" s="448"/>
      <c r="I48" s="448"/>
      <c r="J48" s="379"/>
      <c r="K48" s="379"/>
      <c r="L48" s="378"/>
      <c r="M48" s="378"/>
      <c r="N48" s="379"/>
      <c r="O48" s="379"/>
      <c r="P48" s="378"/>
      <c r="Q48" s="436"/>
      <c r="R48" s="378"/>
      <c r="S48" s="378"/>
      <c r="T48" s="378"/>
      <c r="U48" s="378"/>
      <c r="V48" s="378"/>
      <c r="W48" s="378"/>
      <c r="X48" s="448"/>
      <c r="Y48" s="448"/>
      <c r="Z48" s="378"/>
      <c r="AA48" s="379"/>
      <c r="AB48" s="379"/>
      <c r="AC48" s="379"/>
      <c r="AD48" s="378"/>
      <c r="AE48" s="378"/>
    </row>
    <row r="49" spans="1:31" s="19" customFormat="1" ht="12.75" customHeight="1" x14ac:dyDescent="0.2">
      <c r="A49" s="368"/>
      <c r="B49" s="370"/>
      <c r="C49" s="370"/>
      <c r="D49" s="370"/>
      <c r="E49" s="370"/>
      <c r="F49" s="370"/>
      <c r="G49" s="370"/>
      <c r="H49" s="444"/>
      <c r="I49" s="444"/>
      <c r="J49" s="371"/>
      <c r="K49" s="371"/>
      <c r="L49" s="370"/>
      <c r="M49" s="370"/>
      <c r="N49" s="371"/>
      <c r="O49" s="371"/>
      <c r="P49" s="370"/>
      <c r="Q49" s="374"/>
      <c r="R49" s="370"/>
      <c r="S49" s="370"/>
      <c r="T49" s="370"/>
      <c r="U49" s="370"/>
      <c r="V49" s="370"/>
      <c r="W49" s="370"/>
      <c r="X49" s="444"/>
      <c r="Y49" s="444"/>
      <c r="Z49" s="370"/>
      <c r="AA49" s="371"/>
      <c r="AB49" s="371"/>
      <c r="AC49" s="371"/>
      <c r="AD49" s="370"/>
      <c r="AE49" s="370"/>
    </row>
    <row r="50" spans="1:31" s="19" customFormat="1" ht="12.75" customHeight="1" x14ac:dyDescent="0.2">
      <c r="A50" s="368"/>
      <c r="B50" s="370"/>
      <c r="C50" s="370"/>
      <c r="D50" s="370"/>
      <c r="E50" s="370"/>
      <c r="F50" s="370"/>
      <c r="G50" s="370"/>
      <c r="H50" s="444"/>
      <c r="I50" s="444"/>
      <c r="J50" s="371"/>
      <c r="K50" s="371"/>
      <c r="L50" s="370"/>
      <c r="M50" s="370"/>
      <c r="N50" s="371"/>
      <c r="O50" s="371"/>
      <c r="P50" s="370"/>
      <c r="Q50" s="374"/>
      <c r="R50" s="370"/>
      <c r="S50" s="370"/>
      <c r="T50" s="370"/>
      <c r="U50" s="370"/>
      <c r="V50" s="370"/>
      <c r="W50" s="370"/>
      <c r="X50" s="444"/>
      <c r="Y50" s="444"/>
      <c r="Z50" s="370"/>
      <c r="AA50" s="371"/>
      <c r="AB50" s="371"/>
      <c r="AC50" s="371"/>
      <c r="AD50" s="370"/>
      <c r="AE50" s="370"/>
    </row>
    <row r="62" spans="1:31" ht="12" customHeight="1" x14ac:dyDescent="0.2">
      <c r="B62" s="363"/>
      <c r="C62" s="364"/>
      <c r="D62" s="364"/>
      <c r="E62" s="364"/>
      <c r="F62" s="364"/>
      <c r="G62" s="364"/>
      <c r="H62" s="440"/>
      <c r="I62" s="440"/>
      <c r="J62" s="365"/>
      <c r="K62" s="365"/>
      <c r="L62" s="364"/>
      <c r="M62" s="364"/>
      <c r="N62" s="365"/>
      <c r="O62" s="365"/>
      <c r="P62" s="364"/>
      <c r="Q62" s="366"/>
      <c r="R62" s="364"/>
      <c r="S62" s="364"/>
      <c r="T62" s="364"/>
      <c r="U62" s="364"/>
      <c r="V62" s="364"/>
      <c r="W62" s="364"/>
      <c r="X62" s="440"/>
      <c r="Y62" s="440"/>
      <c r="Z62" s="364"/>
      <c r="AA62" s="365"/>
      <c r="AB62" s="365"/>
      <c r="AC62" s="365"/>
      <c r="AD62" s="364"/>
      <c r="AE62" s="367"/>
    </row>
    <row r="63" spans="1:31" s="19" customFormat="1" ht="14.4" x14ac:dyDescent="0.2">
      <c r="A63" s="368"/>
      <c r="B63" s="843"/>
      <c r="C63" s="812"/>
      <c r="D63" s="441"/>
      <c r="E63" s="373" t="s">
        <v>112</v>
      </c>
      <c r="F63" s="373"/>
      <c r="G63" s="373"/>
      <c r="H63" s="442"/>
      <c r="I63" s="442"/>
      <c r="J63" s="371"/>
      <c r="K63" s="371"/>
      <c r="L63" s="370"/>
      <c r="M63" s="370"/>
      <c r="N63" s="371"/>
      <c r="O63" s="371"/>
      <c r="P63" s="443" t="s">
        <v>25</v>
      </c>
      <c r="Q63" s="844"/>
      <c r="R63" s="844"/>
      <c r="S63" s="370"/>
      <c r="T63" s="370"/>
      <c r="U63" s="370"/>
      <c r="V63" s="370"/>
      <c r="W63" s="370"/>
      <c r="X63" s="444"/>
      <c r="Y63" s="444"/>
      <c r="Z63" s="370"/>
      <c r="AA63" s="371"/>
      <c r="AB63" s="371"/>
      <c r="AC63" s="371"/>
      <c r="AD63" s="370"/>
      <c r="AE63" s="372"/>
    </row>
    <row r="64" spans="1:31" s="19" customFormat="1" ht="14.4" x14ac:dyDescent="0.2">
      <c r="A64" s="368"/>
      <c r="B64" s="369"/>
      <c r="C64" s="374"/>
      <c r="D64" s="373"/>
      <c r="E64" s="373"/>
      <c r="F64" s="373"/>
      <c r="G64" s="373"/>
      <c r="H64" s="442"/>
      <c r="I64" s="442"/>
      <c r="J64" s="371"/>
      <c r="K64" s="371"/>
      <c r="L64" s="370"/>
      <c r="M64" s="370"/>
      <c r="N64" s="371"/>
      <c r="O64" s="371"/>
      <c r="P64" s="370"/>
      <c r="Q64" s="374"/>
      <c r="R64" s="374"/>
      <c r="S64" s="370"/>
      <c r="T64" s="370"/>
      <c r="U64" s="370"/>
      <c r="V64" s="370"/>
      <c r="W64" s="370"/>
      <c r="X64" s="444"/>
      <c r="Y64" s="444"/>
      <c r="Z64" s="370"/>
      <c r="AA64" s="371"/>
      <c r="AB64" s="371"/>
      <c r="AC64" s="371"/>
      <c r="AD64" s="370"/>
      <c r="AE64" s="372"/>
    </row>
    <row r="65" spans="1:31" s="19" customFormat="1" ht="14.4" x14ac:dyDescent="0.2">
      <c r="A65" s="368"/>
      <c r="B65" s="369"/>
      <c r="C65" s="374"/>
      <c r="D65" s="445" t="s">
        <v>110</v>
      </c>
      <c r="E65" s="446"/>
      <c r="F65" s="446"/>
      <c r="G65" s="446"/>
      <c r="H65" s="447"/>
      <c r="I65" s="447"/>
      <c r="J65" s="379"/>
      <c r="K65" s="379"/>
      <c r="L65" s="378"/>
      <c r="M65" s="378"/>
      <c r="N65" s="379"/>
      <c r="O65" s="379"/>
      <c r="P65" s="378"/>
      <c r="Q65" s="436"/>
      <c r="R65" s="436"/>
      <c r="S65" s="378"/>
      <c r="T65" s="378"/>
      <c r="U65" s="378"/>
      <c r="V65" s="378"/>
      <c r="W65" s="378"/>
      <c r="X65" s="448"/>
      <c r="Y65" s="448"/>
      <c r="Z65" s="378"/>
      <c r="AA65" s="379"/>
      <c r="AB65" s="379"/>
      <c r="AC65" s="379"/>
      <c r="AD65" s="380"/>
      <c r="AE65" s="372"/>
    </row>
    <row r="66" spans="1:31" s="19" customFormat="1" ht="18.75" customHeight="1" x14ac:dyDescent="0.2">
      <c r="A66" s="368"/>
      <c r="B66" s="369"/>
      <c r="C66" s="374"/>
      <c r="D66" s="827"/>
      <c r="E66" s="828"/>
      <c r="F66" s="828"/>
      <c r="G66" s="828"/>
      <c r="H66" s="828"/>
      <c r="I66" s="828"/>
      <c r="J66" s="828"/>
      <c r="K66" s="828"/>
      <c r="L66" s="828"/>
      <c r="M66" s="828"/>
      <c r="N66" s="828"/>
      <c r="O66" s="828"/>
      <c r="P66" s="828"/>
      <c r="Q66" s="828"/>
      <c r="R66" s="828"/>
      <c r="S66" s="828"/>
      <c r="T66" s="828"/>
      <c r="U66" s="828"/>
      <c r="V66" s="828"/>
      <c r="W66" s="828"/>
      <c r="X66" s="828"/>
      <c r="Y66" s="828"/>
      <c r="Z66" s="828"/>
      <c r="AA66" s="828"/>
      <c r="AB66" s="828"/>
      <c r="AC66" s="828"/>
      <c r="AD66" s="829"/>
      <c r="AE66" s="372"/>
    </row>
    <row r="67" spans="1:31" s="19" customFormat="1" ht="18.75" customHeight="1" x14ac:dyDescent="0.2">
      <c r="A67" s="368"/>
      <c r="B67" s="369"/>
      <c r="C67" s="374"/>
      <c r="D67" s="827"/>
      <c r="E67" s="828"/>
      <c r="F67" s="828"/>
      <c r="G67" s="828"/>
      <c r="H67" s="828"/>
      <c r="I67" s="828"/>
      <c r="J67" s="828"/>
      <c r="K67" s="828"/>
      <c r="L67" s="828"/>
      <c r="M67" s="828"/>
      <c r="N67" s="828"/>
      <c r="O67" s="828"/>
      <c r="P67" s="828"/>
      <c r="Q67" s="828"/>
      <c r="R67" s="828"/>
      <c r="S67" s="828"/>
      <c r="T67" s="828"/>
      <c r="U67" s="828"/>
      <c r="V67" s="828"/>
      <c r="W67" s="828"/>
      <c r="X67" s="828"/>
      <c r="Y67" s="828"/>
      <c r="Z67" s="828"/>
      <c r="AA67" s="828"/>
      <c r="AB67" s="828"/>
      <c r="AC67" s="828"/>
      <c r="AD67" s="829"/>
      <c r="AE67" s="372"/>
    </row>
    <row r="68" spans="1:31" s="19" customFormat="1" ht="18.75" customHeight="1" x14ac:dyDescent="0.2">
      <c r="A68" s="368"/>
      <c r="B68" s="369"/>
      <c r="C68" s="374"/>
      <c r="D68" s="827"/>
      <c r="E68" s="828"/>
      <c r="F68" s="828"/>
      <c r="G68" s="828"/>
      <c r="H68" s="828"/>
      <c r="I68" s="828"/>
      <c r="J68" s="828"/>
      <c r="K68" s="828"/>
      <c r="L68" s="828"/>
      <c r="M68" s="828"/>
      <c r="N68" s="828"/>
      <c r="O68" s="828"/>
      <c r="P68" s="828"/>
      <c r="Q68" s="828"/>
      <c r="R68" s="828"/>
      <c r="S68" s="828"/>
      <c r="T68" s="828"/>
      <c r="U68" s="828"/>
      <c r="V68" s="828"/>
      <c r="W68" s="828"/>
      <c r="X68" s="828"/>
      <c r="Y68" s="828"/>
      <c r="Z68" s="828"/>
      <c r="AA68" s="828"/>
      <c r="AB68" s="828"/>
      <c r="AC68" s="828"/>
      <c r="AD68" s="829"/>
      <c r="AE68" s="372"/>
    </row>
    <row r="69" spans="1:31" s="19" customFormat="1" ht="18.75" customHeight="1" x14ac:dyDescent="0.2">
      <c r="A69" s="368"/>
      <c r="B69" s="369"/>
      <c r="C69" s="374"/>
      <c r="D69" s="830"/>
      <c r="E69" s="831"/>
      <c r="F69" s="831"/>
      <c r="G69" s="831"/>
      <c r="H69" s="831"/>
      <c r="I69" s="831"/>
      <c r="J69" s="831"/>
      <c r="K69" s="831"/>
      <c r="L69" s="831"/>
      <c r="M69" s="831"/>
      <c r="N69" s="831"/>
      <c r="O69" s="831"/>
      <c r="P69" s="831"/>
      <c r="Q69" s="831"/>
      <c r="R69" s="831"/>
      <c r="S69" s="831"/>
      <c r="T69" s="831"/>
      <c r="U69" s="831"/>
      <c r="V69" s="831"/>
      <c r="W69" s="831"/>
      <c r="X69" s="831"/>
      <c r="Y69" s="831"/>
      <c r="Z69" s="831"/>
      <c r="AA69" s="831"/>
      <c r="AB69" s="831"/>
      <c r="AC69" s="831"/>
      <c r="AD69" s="832"/>
      <c r="AE69" s="372"/>
    </row>
    <row r="70" spans="1:31" s="19" customFormat="1" ht="9.75" customHeight="1" x14ac:dyDescent="0.2">
      <c r="A70" s="368"/>
      <c r="B70" s="369"/>
      <c r="C70" s="374"/>
      <c r="D70" s="373"/>
      <c r="E70" s="373"/>
      <c r="F70" s="373"/>
      <c r="G70" s="373"/>
      <c r="H70" s="442"/>
      <c r="I70" s="442"/>
      <c r="J70" s="371"/>
      <c r="K70" s="371"/>
      <c r="L70" s="370"/>
      <c r="M70" s="370"/>
      <c r="N70" s="371"/>
      <c r="O70" s="371"/>
      <c r="P70" s="370"/>
      <c r="Q70" s="374"/>
      <c r="R70" s="374"/>
      <c r="S70" s="370"/>
      <c r="T70" s="370"/>
      <c r="U70" s="370"/>
      <c r="V70" s="370"/>
      <c r="W70" s="370"/>
      <c r="X70" s="444"/>
      <c r="Y70" s="444"/>
      <c r="Z70" s="370"/>
      <c r="AA70" s="371"/>
      <c r="AB70" s="371"/>
      <c r="AC70" s="371"/>
      <c r="AD70" s="370"/>
      <c r="AE70" s="372"/>
    </row>
    <row r="71" spans="1:31" s="19" customFormat="1" ht="18" customHeight="1" x14ac:dyDescent="0.2">
      <c r="A71" s="368"/>
      <c r="B71" s="369"/>
      <c r="C71" s="374"/>
      <c r="D71" s="373"/>
      <c r="E71" s="373"/>
      <c r="F71" s="373"/>
      <c r="G71" s="373"/>
      <c r="H71" s="442"/>
      <c r="I71" s="442"/>
      <c r="J71" s="371"/>
      <c r="K71" s="371"/>
      <c r="L71" s="370"/>
      <c r="M71" s="370"/>
      <c r="N71" s="371"/>
      <c r="O71" s="371"/>
      <c r="P71" s="370"/>
      <c r="Q71" s="374"/>
      <c r="R71" s="374"/>
      <c r="S71" s="370"/>
      <c r="T71" s="370"/>
      <c r="U71" s="370"/>
      <c r="V71" s="370"/>
      <c r="W71" s="449"/>
      <c r="X71" s="450" t="s">
        <v>34</v>
      </c>
      <c r="Y71" s="450" t="s">
        <v>36</v>
      </c>
      <c r="Z71" s="451" t="s">
        <v>494</v>
      </c>
      <c r="AA71" s="452"/>
      <c r="AB71" s="452"/>
      <c r="AC71" s="452"/>
      <c r="AD71" s="449"/>
      <c r="AE71" s="372"/>
    </row>
    <row r="72" spans="1:31" s="19" customFormat="1" ht="18" customHeight="1" x14ac:dyDescent="0.2">
      <c r="A72" s="368"/>
      <c r="B72" s="369"/>
      <c r="C72" s="374"/>
      <c r="D72" s="373"/>
      <c r="E72" s="373"/>
      <c r="F72" s="373"/>
      <c r="G72" s="373"/>
      <c r="H72" s="442"/>
      <c r="I72" s="442"/>
      <c r="J72" s="371"/>
      <c r="K72" s="371"/>
      <c r="L72" s="370"/>
      <c r="M72" s="370"/>
      <c r="N72" s="371"/>
      <c r="O72" s="371"/>
      <c r="P72" s="370"/>
      <c r="Q72" s="374"/>
      <c r="R72" s="374"/>
      <c r="S72" s="370"/>
      <c r="T72" s="370"/>
      <c r="U72" s="370"/>
      <c r="V72" s="370"/>
      <c r="W72" s="371" t="s">
        <v>492</v>
      </c>
      <c r="X72" s="444"/>
      <c r="Y72" s="444"/>
      <c r="Z72" s="393"/>
      <c r="AA72" s="375" t="s">
        <v>493</v>
      </c>
      <c r="AB72" s="395"/>
      <c r="AC72" s="395"/>
      <c r="AD72" s="395"/>
      <c r="AE72" s="372"/>
    </row>
    <row r="73" spans="1:31" s="19" customFormat="1" x14ac:dyDescent="0.2">
      <c r="A73" s="368"/>
      <c r="B73" s="396"/>
      <c r="C73" s="370"/>
      <c r="D73" s="397" t="s">
        <v>85</v>
      </c>
      <c r="E73" s="368"/>
      <c r="F73" s="368"/>
      <c r="G73" s="370"/>
      <c r="H73" s="444"/>
      <c r="I73" s="444"/>
      <c r="J73" s="371"/>
      <c r="K73" s="371"/>
      <c r="L73" s="370"/>
      <c r="M73" s="370"/>
      <c r="N73" s="371"/>
      <c r="O73" s="371"/>
      <c r="P73" s="370"/>
      <c r="Q73" s="374"/>
      <c r="R73" s="370"/>
      <c r="S73" s="370"/>
      <c r="T73" s="370"/>
      <c r="U73" s="370"/>
      <c r="V73" s="370"/>
      <c r="W73" s="397" t="s">
        <v>84</v>
      </c>
      <c r="X73" s="453"/>
      <c r="Y73" s="453"/>
      <c r="Z73" s="370"/>
      <c r="AA73" s="371"/>
      <c r="AB73" s="371"/>
      <c r="AC73" s="371"/>
      <c r="AD73" s="370"/>
      <c r="AE73" s="372"/>
    </row>
    <row r="74" spans="1:31" s="19" customFormat="1" x14ac:dyDescent="0.2">
      <c r="A74" s="368"/>
      <c r="B74" s="396"/>
      <c r="C74" s="370"/>
      <c r="D74" s="398"/>
      <c r="E74" s="399" t="s">
        <v>12</v>
      </c>
      <c r="F74" s="811" t="s">
        <v>40</v>
      </c>
      <c r="G74" s="811"/>
      <c r="H74" s="454" t="s">
        <v>418</v>
      </c>
      <c r="I74" s="454">
        <f>J74*N74</f>
        <v>0</v>
      </c>
      <c r="J74" s="813"/>
      <c r="K74" s="814"/>
      <c r="L74" s="370" t="s">
        <v>43</v>
      </c>
      <c r="M74" s="370" t="s">
        <v>15</v>
      </c>
      <c r="N74" s="815"/>
      <c r="O74" s="816"/>
      <c r="P74" s="399" t="s">
        <v>5</v>
      </c>
      <c r="Q74" s="374" t="s">
        <v>16</v>
      </c>
      <c r="R74" s="818">
        <f>J74*N74*2800</f>
        <v>0</v>
      </c>
      <c r="S74" s="818"/>
      <c r="T74" s="818"/>
      <c r="U74" s="399" t="s">
        <v>1</v>
      </c>
      <c r="V74" s="399"/>
      <c r="W74" s="398"/>
      <c r="X74" s="455" t="s">
        <v>420</v>
      </c>
      <c r="Y74" s="455"/>
      <c r="Z74" s="456" t="s">
        <v>17</v>
      </c>
      <c r="AA74" s="401"/>
      <c r="AB74" s="371" t="s">
        <v>18</v>
      </c>
      <c r="AC74" s="775">
        <f>AA74*37</f>
        <v>0</v>
      </c>
      <c r="AD74" s="775"/>
      <c r="AE74" s="372" t="s">
        <v>1</v>
      </c>
    </row>
    <row r="75" spans="1:31" s="19" customFormat="1" x14ac:dyDescent="0.2">
      <c r="A75" s="368"/>
      <c r="B75" s="396"/>
      <c r="C75" s="370"/>
      <c r="D75" s="370"/>
      <c r="E75" s="399"/>
      <c r="F75" s="812" t="s">
        <v>41</v>
      </c>
      <c r="G75" s="812"/>
      <c r="H75" s="454" t="s">
        <v>418</v>
      </c>
      <c r="I75" s="454">
        <f>J75*N75</f>
        <v>0</v>
      </c>
      <c r="J75" s="813"/>
      <c r="K75" s="814"/>
      <c r="L75" s="370" t="s">
        <v>43</v>
      </c>
      <c r="M75" s="370" t="s">
        <v>15</v>
      </c>
      <c r="N75" s="815"/>
      <c r="O75" s="816"/>
      <c r="P75" s="399" t="s">
        <v>5</v>
      </c>
      <c r="Q75" s="374" t="s">
        <v>16</v>
      </c>
      <c r="R75" s="818">
        <f>J75*N75*2800</f>
        <v>0</v>
      </c>
      <c r="S75" s="818"/>
      <c r="T75" s="818"/>
      <c r="U75" s="399" t="s">
        <v>1</v>
      </c>
      <c r="V75" s="399"/>
      <c r="W75" s="370"/>
      <c r="X75" s="455" t="s">
        <v>420</v>
      </c>
      <c r="Y75" s="444"/>
      <c r="Z75" s="371" t="s">
        <v>83</v>
      </c>
      <c r="AA75" s="401"/>
      <c r="AB75" s="371" t="s">
        <v>18</v>
      </c>
      <c r="AC75" s="775">
        <f>AA75*37</f>
        <v>0</v>
      </c>
      <c r="AD75" s="775"/>
      <c r="AE75" s="372" t="s">
        <v>1</v>
      </c>
    </row>
    <row r="76" spans="1:31" s="19" customFormat="1" x14ac:dyDescent="0.2">
      <c r="A76" s="368"/>
      <c r="B76" s="396"/>
      <c r="C76" s="370"/>
      <c r="D76" s="370"/>
      <c r="E76" s="399"/>
      <c r="F76" s="399"/>
      <c r="G76" s="399"/>
      <c r="H76" s="454" t="s">
        <v>418</v>
      </c>
      <c r="I76" s="454">
        <f>J76*N76</f>
        <v>0</v>
      </c>
      <c r="J76" s="813"/>
      <c r="K76" s="814"/>
      <c r="L76" s="370" t="s">
        <v>14</v>
      </c>
      <c r="M76" s="370" t="s">
        <v>15</v>
      </c>
      <c r="N76" s="815"/>
      <c r="O76" s="816"/>
      <c r="P76" s="399" t="s">
        <v>5</v>
      </c>
      <c r="Q76" s="374" t="s">
        <v>16</v>
      </c>
      <c r="R76" s="818">
        <f>J76*N76*2800</f>
        <v>0</v>
      </c>
      <c r="S76" s="818"/>
      <c r="T76" s="818"/>
      <c r="U76" s="399" t="s">
        <v>1</v>
      </c>
      <c r="V76" s="399"/>
      <c r="W76" s="370"/>
      <c r="X76" s="455" t="s">
        <v>420</v>
      </c>
      <c r="Y76" s="444"/>
      <c r="Z76" s="399"/>
      <c r="AA76" s="401"/>
      <c r="AB76" s="371" t="s">
        <v>18</v>
      </c>
      <c r="AC76" s="775">
        <f>AA76*37</f>
        <v>0</v>
      </c>
      <c r="AD76" s="775"/>
      <c r="AE76" s="372" t="s">
        <v>1</v>
      </c>
    </row>
    <row r="77" spans="1:31" s="19" customFormat="1" x14ac:dyDescent="0.2">
      <c r="A77" s="368"/>
      <c r="B77" s="396"/>
      <c r="C77" s="370"/>
      <c r="D77" s="370"/>
      <c r="E77" s="399"/>
      <c r="F77" s="399"/>
      <c r="G77" s="399"/>
      <c r="H77" s="454" t="s">
        <v>418</v>
      </c>
      <c r="I77" s="454">
        <f>J77*N77</f>
        <v>0</v>
      </c>
      <c r="J77" s="419"/>
      <c r="K77" s="419"/>
      <c r="L77" s="417"/>
      <c r="M77" s="417"/>
      <c r="N77" s="457"/>
      <c r="O77" s="457"/>
      <c r="P77" s="417"/>
      <c r="Q77" s="417"/>
      <c r="R77" s="374"/>
      <c r="S77" s="374"/>
      <c r="T77" s="374"/>
      <c r="U77" s="399"/>
      <c r="V77" s="370"/>
      <c r="W77" s="370"/>
      <c r="X77" s="455" t="s">
        <v>420</v>
      </c>
      <c r="Y77" s="444"/>
      <c r="Z77" s="417"/>
      <c r="AA77" s="458"/>
      <c r="AB77" s="371" t="s">
        <v>18</v>
      </c>
      <c r="AC77" s="775">
        <f>AA77*37</f>
        <v>0</v>
      </c>
      <c r="AD77" s="775"/>
      <c r="AE77" s="372" t="s">
        <v>1</v>
      </c>
    </row>
    <row r="78" spans="1:31" s="19" customFormat="1" x14ac:dyDescent="0.2">
      <c r="A78" s="368"/>
      <c r="B78" s="396"/>
      <c r="C78" s="370"/>
      <c r="D78" s="370"/>
      <c r="E78" s="399" t="s">
        <v>94</v>
      </c>
      <c r="F78" s="405"/>
      <c r="G78" s="406"/>
      <c r="H78" s="406"/>
      <c r="I78" s="406"/>
      <c r="J78" s="407"/>
      <c r="K78" s="407"/>
      <c r="L78" s="406"/>
      <c r="M78" s="406"/>
      <c r="N78" s="459"/>
      <c r="O78" s="459"/>
      <c r="P78" s="406"/>
      <c r="Q78" s="406"/>
      <c r="R78" s="406"/>
      <c r="S78" s="406"/>
      <c r="T78" s="406"/>
      <c r="U78" s="408"/>
      <c r="V78" s="399"/>
      <c r="W78" s="399"/>
      <c r="X78" s="455" t="s">
        <v>420</v>
      </c>
      <c r="Y78" s="460"/>
      <c r="Z78" s="399"/>
      <c r="AA78" s="371"/>
      <c r="AB78" s="399"/>
      <c r="AC78" s="399"/>
      <c r="AD78" s="399"/>
      <c r="AE78" s="461"/>
    </row>
    <row r="79" spans="1:31" s="19" customFormat="1" ht="13.5" customHeight="1" x14ac:dyDescent="0.2">
      <c r="A79" s="368"/>
      <c r="B79" s="396"/>
      <c r="C79" s="370"/>
      <c r="D79" s="370"/>
      <c r="E79" s="399" t="s">
        <v>10</v>
      </c>
      <c r="F79" s="405"/>
      <c r="G79" s="406"/>
      <c r="H79" s="406"/>
      <c r="I79" s="406"/>
      <c r="J79" s="407"/>
      <c r="K79" s="407"/>
      <c r="L79" s="406"/>
      <c r="M79" s="406"/>
      <c r="N79" s="459"/>
      <c r="O79" s="459"/>
      <c r="P79" s="406"/>
      <c r="Q79" s="406"/>
      <c r="R79" s="406"/>
      <c r="S79" s="406"/>
      <c r="T79" s="406"/>
      <c r="U79" s="408"/>
      <c r="V79" s="399"/>
      <c r="W79" s="398"/>
      <c r="X79" s="455" t="s">
        <v>420</v>
      </c>
      <c r="Y79" s="444"/>
      <c r="Z79" s="462" t="s">
        <v>17</v>
      </c>
      <c r="AA79" s="823"/>
      <c r="AB79" s="824"/>
      <c r="AC79" s="837"/>
      <c r="AD79" s="838"/>
      <c r="AE79" s="836" t="s">
        <v>1</v>
      </c>
    </row>
    <row r="80" spans="1:31" s="19" customFormat="1" ht="13.5" customHeight="1" x14ac:dyDescent="0.2">
      <c r="A80" s="368"/>
      <c r="B80" s="396"/>
      <c r="C80" s="370"/>
      <c r="D80" s="370"/>
      <c r="E80" s="399"/>
      <c r="F80" s="417"/>
      <c r="G80" s="417"/>
      <c r="H80" s="463"/>
      <c r="I80" s="463"/>
      <c r="J80" s="419"/>
      <c r="K80" s="419"/>
      <c r="L80" s="417"/>
      <c r="M80" s="417"/>
      <c r="N80" s="464"/>
      <c r="O80" s="464"/>
      <c r="P80" s="417"/>
      <c r="Q80" s="417"/>
      <c r="R80" s="417"/>
      <c r="S80" s="417"/>
      <c r="T80" s="417"/>
      <c r="U80" s="417"/>
      <c r="V80" s="399"/>
      <c r="W80" s="370"/>
      <c r="X80" s="455" t="s">
        <v>420</v>
      </c>
      <c r="Y80" s="444"/>
      <c r="Z80" s="371" t="s">
        <v>82</v>
      </c>
      <c r="AA80" s="825"/>
      <c r="AB80" s="826"/>
      <c r="AC80" s="839"/>
      <c r="AD80" s="840"/>
      <c r="AE80" s="836"/>
    </row>
    <row r="81" spans="1:31" s="19" customFormat="1" ht="12.75" customHeight="1" x14ac:dyDescent="0.2">
      <c r="A81" s="368"/>
      <c r="B81" s="396"/>
      <c r="C81" s="370"/>
      <c r="D81" s="370"/>
      <c r="E81" s="399"/>
      <c r="F81" s="417"/>
      <c r="G81" s="417"/>
      <c r="H81" s="463"/>
      <c r="I81" s="463"/>
      <c r="J81" s="419"/>
      <c r="K81" s="419"/>
      <c r="L81" s="417"/>
      <c r="M81" s="417"/>
      <c r="N81" s="464"/>
      <c r="O81" s="464"/>
      <c r="P81" s="417"/>
      <c r="Q81" s="417"/>
      <c r="R81" s="417"/>
      <c r="S81" s="417"/>
      <c r="T81" s="417"/>
      <c r="U81" s="417"/>
      <c r="V81" s="399"/>
      <c r="W81" s="370"/>
      <c r="X81" s="455" t="s">
        <v>420</v>
      </c>
      <c r="Y81" s="444"/>
      <c r="Z81" s="462"/>
      <c r="AA81" s="465"/>
      <c r="AB81" s="410"/>
      <c r="AC81" s="411"/>
      <c r="AD81" s="411"/>
      <c r="AE81" s="409"/>
    </row>
    <row r="82" spans="1:31" s="19" customFormat="1" ht="6.75" customHeight="1" x14ac:dyDescent="0.2">
      <c r="A82" s="368"/>
      <c r="B82" s="396"/>
      <c r="C82" s="370"/>
      <c r="D82" s="370"/>
      <c r="E82" s="399"/>
      <c r="F82" s="417"/>
      <c r="G82" s="417"/>
      <c r="H82" s="463"/>
      <c r="I82" s="463"/>
      <c r="J82" s="419"/>
      <c r="K82" s="419"/>
      <c r="L82" s="417"/>
      <c r="M82" s="417"/>
      <c r="N82" s="464"/>
      <c r="O82" s="464"/>
      <c r="P82" s="417"/>
      <c r="Q82" s="417"/>
      <c r="R82" s="417"/>
      <c r="S82" s="417"/>
      <c r="T82" s="417"/>
      <c r="U82" s="417"/>
      <c r="V82" s="399"/>
      <c r="W82" s="370"/>
      <c r="X82" s="455" t="s">
        <v>420</v>
      </c>
      <c r="Y82" s="444"/>
      <c r="Z82" s="462"/>
      <c r="AA82" s="466"/>
      <c r="AB82" s="467"/>
      <c r="AC82" s="468"/>
      <c r="AD82" s="468"/>
      <c r="AE82" s="469"/>
    </row>
    <row r="83" spans="1:31" s="19" customFormat="1" x14ac:dyDescent="0.2">
      <c r="A83" s="368"/>
      <c r="B83" s="396"/>
      <c r="C83" s="370"/>
      <c r="D83" s="397" t="s">
        <v>93</v>
      </c>
      <c r="E83" s="368"/>
      <c r="F83" s="368"/>
      <c r="G83" s="370"/>
      <c r="H83" s="444"/>
      <c r="I83" s="444"/>
      <c r="J83" s="371"/>
      <c r="K83" s="371"/>
      <c r="L83" s="370"/>
      <c r="M83" s="370"/>
      <c r="N83" s="470"/>
      <c r="O83" s="470"/>
      <c r="P83" s="370"/>
      <c r="Q83" s="374"/>
      <c r="R83" s="370"/>
      <c r="S83" s="370"/>
      <c r="T83" s="370"/>
      <c r="U83" s="370"/>
      <c r="V83" s="370"/>
      <c r="W83" s="397" t="s">
        <v>84</v>
      </c>
      <c r="X83" s="453"/>
      <c r="Y83" s="453"/>
      <c r="Z83" s="370"/>
      <c r="AA83" s="466"/>
      <c r="AB83" s="467"/>
      <c r="AC83" s="468"/>
      <c r="AD83" s="468"/>
      <c r="AE83" s="469"/>
    </row>
    <row r="84" spans="1:31" s="19" customFormat="1" x14ac:dyDescent="0.2">
      <c r="A84" s="368"/>
      <c r="B84" s="396"/>
      <c r="C84" s="370"/>
      <c r="D84" s="398"/>
      <c r="E84" s="371" t="s">
        <v>92</v>
      </c>
      <c r="F84" s="811"/>
      <c r="G84" s="811"/>
      <c r="H84" s="454" t="s">
        <v>419</v>
      </c>
      <c r="I84" s="454">
        <f>J84*N84</f>
        <v>0</v>
      </c>
      <c r="J84" s="813"/>
      <c r="K84" s="814"/>
      <c r="L84" s="370" t="s">
        <v>43</v>
      </c>
      <c r="M84" s="370" t="s">
        <v>15</v>
      </c>
      <c r="N84" s="815"/>
      <c r="O84" s="816"/>
      <c r="P84" s="399" t="s">
        <v>5</v>
      </c>
      <c r="Q84" s="374" t="s">
        <v>16</v>
      </c>
      <c r="R84" s="818">
        <f>J84*N84*1000</f>
        <v>0</v>
      </c>
      <c r="S84" s="818"/>
      <c r="T84" s="818"/>
      <c r="U84" s="399" t="s">
        <v>1</v>
      </c>
      <c r="V84" s="399"/>
      <c r="W84" s="398"/>
      <c r="X84" s="455" t="s">
        <v>421</v>
      </c>
      <c r="Y84" s="455"/>
      <c r="Z84" s="456" t="s">
        <v>17</v>
      </c>
      <c r="AA84" s="401"/>
      <c r="AB84" s="371" t="s">
        <v>18</v>
      </c>
      <c r="AC84" s="775">
        <f>AA84*37</f>
        <v>0</v>
      </c>
      <c r="AD84" s="775"/>
      <c r="AE84" s="372" t="s">
        <v>1</v>
      </c>
    </row>
    <row r="85" spans="1:31" s="19" customFormat="1" x14ac:dyDescent="0.2">
      <c r="A85" s="368"/>
      <c r="B85" s="396"/>
      <c r="C85" s="370"/>
      <c r="D85" s="370"/>
      <c r="E85" s="399"/>
      <c r="F85" s="812"/>
      <c r="G85" s="812"/>
      <c r="H85" s="454" t="s">
        <v>419</v>
      </c>
      <c r="I85" s="454">
        <f>J85*N85</f>
        <v>0</v>
      </c>
      <c r="J85" s="811"/>
      <c r="K85" s="811"/>
      <c r="L85" s="370"/>
      <c r="M85" s="370"/>
      <c r="N85" s="842"/>
      <c r="O85" s="842"/>
      <c r="P85" s="399"/>
      <c r="Q85" s="374"/>
      <c r="R85" s="812"/>
      <c r="S85" s="812"/>
      <c r="T85" s="812"/>
      <c r="U85" s="399"/>
      <c r="V85" s="399"/>
      <c r="W85" s="370"/>
      <c r="X85" s="455" t="s">
        <v>421</v>
      </c>
      <c r="Y85" s="444"/>
      <c r="Z85" s="371" t="s">
        <v>83</v>
      </c>
      <c r="AA85" s="466"/>
      <c r="AB85" s="467"/>
      <c r="AC85" s="468"/>
      <c r="AD85" s="468"/>
      <c r="AE85" s="469"/>
    </row>
    <row r="86" spans="1:31" s="19" customFormat="1" x14ac:dyDescent="0.2">
      <c r="A86" s="368"/>
      <c r="B86" s="396"/>
      <c r="C86" s="370"/>
      <c r="D86" s="370"/>
      <c r="E86" s="399" t="s">
        <v>94</v>
      </c>
      <c r="F86" s="405"/>
      <c r="G86" s="406"/>
      <c r="H86" s="406"/>
      <c r="I86" s="406"/>
      <c r="J86" s="407"/>
      <c r="K86" s="407"/>
      <c r="L86" s="406"/>
      <c r="M86" s="406"/>
      <c r="N86" s="406"/>
      <c r="O86" s="406"/>
      <c r="P86" s="406"/>
      <c r="Q86" s="406"/>
      <c r="R86" s="406"/>
      <c r="S86" s="406"/>
      <c r="T86" s="406"/>
      <c r="U86" s="408"/>
      <c r="V86" s="399"/>
      <c r="W86" s="399"/>
      <c r="X86" s="455" t="s">
        <v>421</v>
      </c>
      <c r="Y86" s="460"/>
      <c r="Z86" s="399"/>
      <c r="AA86" s="466"/>
      <c r="AB86" s="467"/>
      <c r="AC86" s="468"/>
      <c r="AD86" s="468"/>
      <c r="AE86" s="469"/>
    </row>
    <row r="87" spans="1:31" s="19" customFormat="1" ht="15" customHeight="1" x14ac:dyDescent="0.2">
      <c r="A87" s="368"/>
      <c r="B87" s="396"/>
      <c r="C87" s="370"/>
      <c r="D87" s="370"/>
      <c r="E87" s="399" t="s">
        <v>10</v>
      </c>
      <c r="F87" s="405"/>
      <c r="G87" s="406"/>
      <c r="H87" s="406"/>
      <c r="I87" s="406"/>
      <c r="J87" s="407"/>
      <c r="K87" s="407"/>
      <c r="L87" s="406"/>
      <c r="M87" s="406"/>
      <c r="N87" s="406"/>
      <c r="O87" s="406"/>
      <c r="P87" s="406"/>
      <c r="Q87" s="406"/>
      <c r="R87" s="406"/>
      <c r="S87" s="406"/>
      <c r="T87" s="406"/>
      <c r="U87" s="408"/>
      <c r="V87" s="399"/>
      <c r="W87" s="398"/>
      <c r="X87" s="455" t="s">
        <v>421</v>
      </c>
      <c r="Y87" s="444"/>
      <c r="Z87" s="462" t="s">
        <v>17</v>
      </c>
      <c r="AA87" s="823"/>
      <c r="AB87" s="824"/>
      <c r="AC87" s="837"/>
      <c r="AD87" s="838"/>
      <c r="AE87" s="836" t="s">
        <v>1</v>
      </c>
    </row>
    <row r="88" spans="1:31" s="19" customFormat="1" ht="15" customHeight="1" x14ac:dyDescent="0.2">
      <c r="A88" s="368"/>
      <c r="B88" s="396"/>
      <c r="C88" s="370"/>
      <c r="D88" s="370"/>
      <c r="E88" s="399"/>
      <c r="F88" s="417"/>
      <c r="G88" s="417"/>
      <c r="H88" s="463"/>
      <c r="I88" s="463"/>
      <c r="J88" s="419"/>
      <c r="K88" s="419"/>
      <c r="L88" s="417"/>
      <c r="M88" s="417"/>
      <c r="N88" s="417"/>
      <c r="O88" s="417"/>
      <c r="P88" s="417"/>
      <c r="Q88" s="417"/>
      <c r="R88" s="417"/>
      <c r="S88" s="417"/>
      <c r="T88" s="417"/>
      <c r="U88" s="417"/>
      <c r="V88" s="399"/>
      <c r="W88" s="370"/>
      <c r="X88" s="455" t="s">
        <v>421</v>
      </c>
      <c r="Y88" s="444"/>
      <c r="Z88" s="371" t="s">
        <v>82</v>
      </c>
      <c r="AA88" s="825"/>
      <c r="AB88" s="826"/>
      <c r="AC88" s="839"/>
      <c r="AD88" s="840"/>
      <c r="AE88" s="836"/>
    </row>
    <row r="89" spans="1:31" s="19" customFormat="1" x14ac:dyDescent="0.2">
      <c r="A89" s="368"/>
      <c r="B89" s="396"/>
      <c r="C89" s="370"/>
      <c r="D89" s="370"/>
      <c r="E89" s="399"/>
      <c r="F89" s="417"/>
      <c r="G89" s="417"/>
      <c r="H89" s="463"/>
      <c r="I89" s="463"/>
      <c r="J89" s="419"/>
      <c r="K89" s="419"/>
      <c r="L89" s="417"/>
      <c r="M89" s="417"/>
      <c r="N89" s="417"/>
      <c r="O89" s="417"/>
      <c r="P89" s="417"/>
      <c r="Q89" s="417"/>
      <c r="R89" s="417"/>
      <c r="S89" s="417"/>
      <c r="T89" s="417"/>
      <c r="U89" s="417"/>
      <c r="V89" s="399"/>
      <c r="W89" s="370"/>
      <c r="X89" s="455" t="s">
        <v>421</v>
      </c>
      <c r="Y89" s="444"/>
      <c r="Z89" s="368"/>
      <c r="AA89" s="466"/>
      <c r="AB89" s="467"/>
      <c r="AC89" s="468"/>
      <c r="AD89" s="468"/>
      <c r="AE89" s="469"/>
    </row>
    <row r="90" spans="1:31" s="19" customFormat="1" ht="27.75" customHeight="1" x14ac:dyDescent="0.2">
      <c r="A90" s="368"/>
      <c r="B90" s="396"/>
      <c r="C90" s="370"/>
      <c r="D90" s="398"/>
      <c r="E90" s="833" t="s">
        <v>480</v>
      </c>
      <c r="F90" s="834"/>
      <c r="G90" s="835"/>
      <c r="H90" s="476" t="s">
        <v>483</v>
      </c>
      <c r="I90" s="476"/>
      <c r="J90" s="813"/>
      <c r="K90" s="814"/>
      <c r="L90" s="371" t="s">
        <v>107</v>
      </c>
      <c r="M90" s="370" t="s">
        <v>15</v>
      </c>
      <c r="N90" s="811">
        <v>90</v>
      </c>
      <c r="O90" s="811"/>
      <c r="P90" s="371" t="s">
        <v>482</v>
      </c>
      <c r="Q90" s="374" t="s">
        <v>16</v>
      </c>
      <c r="R90" s="818">
        <f>J90*N90</f>
        <v>0</v>
      </c>
      <c r="S90" s="818"/>
      <c r="T90" s="818"/>
      <c r="U90" s="399" t="s">
        <v>1</v>
      </c>
      <c r="V90" s="370"/>
      <c r="W90" s="370"/>
      <c r="X90" s="444"/>
      <c r="Y90" s="444"/>
      <c r="Z90" s="370"/>
      <c r="AA90" s="371"/>
      <c r="AB90" s="371"/>
      <c r="AC90" s="371"/>
      <c r="AD90" s="370"/>
      <c r="AE90" s="372"/>
    </row>
    <row r="91" spans="1:31" s="19" customFormat="1" ht="13.5" customHeight="1" x14ac:dyDescent="0.2">
      <c r="A91" s="368"/>
      <c r="B91" s="396"/>
      <c r="C91" s="370"/>
      <c r="D91" s="370"/>
      <c r="E91" s="471"/>
      <c r="F91" s="471"/>
      <c r="G91" s="462"/>
      <c r="H91" s="472"/>
      <c r="I91" s="472"/>
      <c r="J91" s="375"/>
      <c r="K91" s="375"/>
      <c r="L91" s="370"/>
      <c r="M91" s="370"/>
      <c r="N91" s="375"/>
      <c r="O91" s="375"/>
      <c r="P91" s="371"/>
      <c r="Q91" s="374"/>
      <c r="R91" s="402"/>
      <c r="S91" s="402"/>
      <c r="T91" s="402"/>
      <c r="U91" s="399"/>
      <c r="V91" s="370"/>
      <c r="W91" s="370"/>
      <c r="X91" s="444"/>
      <c r="Y91" s="444"/>
      <c r="Z91" s="370"/>
      <c r="AA91" s="371"/>
      <c r="AB91" s="371"/>
      <c r="AC91" s="371"/>
      <c r="AD91" s="370"/>
      <c r="AE91" s="372"/>
    </row>
    <row r="92" spans="1:31" s="19" customFormat="1" ht="27.75" customHeight="1" x14ac:dyDescent="0.2">
      <c r="A92" s="368"/>
      <c r="B92" s="396"/>
      <c r="C92" s="370"/>
      <c r="D92" s="398"/>
      <c r="E92" s="833" t="s">
        <v>481</v>
      </c>
      <c r="F92" s="834"/>
      <c r="G92" s="835"/>
      <c r="H92" s="476" t="s">
        <v>476</v>
      </c>
      <c r="I92" s="476"/>
      <c r="J92" s="813"/>
      <c r="K92" s="814"/>
      <c r="L92" s="370" t="s">
        <v>107</v>
      </c>
      <c r="M92" s="370" t="s">
        <v>15</v>
      </c>
      <c r="N92" s="811">
        <v>90</v>
      </c>
      <c r="O92" s="811"/>
      <c r="P92" s="371" t="s">
        <v>482</v>
      </c>
      <c r="Q92" s="374" t="s">
        <v>16</v>
      </c>
      <c r="R92" s="818">
        <f>J92*N92</f>
        <v>0</v>
      </c>
      <c r="S92" s="818"/>
      <c r="T92" s="818"/>
      <c r="U92" s="399" t="s">
        <v>1</v>
      </c>
      <c r="V92" s="370"/>
      <c r="W92" s="370"/>
      <c r="X92" s="444"/>
      <c r="Y92" s="444"/>
      <c r="Z92" s="370"/>
      <c r="AA92" s="371"/>
      <c r="AB92" s="371"/>
      <c r="AC92" s="371"/>
      <c r="AD92" s="370"/>
      <c r="AE92" s="372"/>
    </row>
    <row r="93" spans="1:31" s="19" customFormat="1" ht="13.5" customHeight="1" x14ac:dyDescent="0.2">
      <c r="A93" s="368"/>
      <c r="B93" s="396"/>
      <c r="C93" s="370"/>
      <c r="D93" s="370"/>
      <c r="E93" s="808"/>
      <c r="F93" s="808"/>
      <c r="G93" s="808"/>
      <c r="H93" s="808"/>
      <c r="I93" s="808"/>
      <c r="J93" s="808"/>
      <c r="K93" s="808"/>
      <c r="L93" s="808"/>
      <c r="M93" s="808"/>
      <c r="N93" s="808"/>
      <c r="O93" s="808"/>
      <c r="P93" s="808"/>
      <c r="Q93" s="808"/>
      <c r="R93" s="808"/>
      <c r="S93" s="808"/>
      <c r="T93" s="808"/>
      <c r="U93" s="808"/>
      <c r="V93" s="370"/>
      <c r="W93" s="370"/>
      <c r="X93" s="444"/>
      <c r="Y93" s="444"/>
      <c r="Z93" s="370"/>
      <c r="AA93" s="371"/>
      <c r="AB93" s="371"/>
      <c r="AC93" s="371"/>
      <c r="AD93" s="370"/>
      <c r="AE93" s="372"/>
    </row>
    <row r="94" spans="1:31" s="19" customFormat="1" ht="30" customHeight="1" x14ac:dyDescent="0.2">
      <c r="A94" s="368"/>
      <c r="B94" s="414"/>
      <c r="C94" s="414"/>
      <c r="D94" s="414"/>
      <c r="E94" s="819"/>
      <c r="F94" s="819"/>
      <c r="G94" s="819"/>
      <c r="H94" s="552"/>
      <c r="I94" s="554"/>
      <c r="J94" s="820"/>
      <c r="K94" s="820"/>
      <c r="L94" s="414"/>
      <c r="M94" s="414"/>
      <c r="N94" s="820"/>
      <c r="O94" s="820"/>
      <c r="P94" s="552"/>
      <c r="Q94" s="553"/>
      <c r="R94" s="821"/>
      <c r="S94" s="821"/>
      <c r="T94" s="821"/>
      <c r="U94" s="415"/>
      <c r="V94" s="414"/>
      <c r="W94" s="414"/>
      <c r="X94" s="444"/>
      <c r="Y94" s="444"/>
      <c r="Z94" s="370"/>
      <c r="AA94" s="371"/>
      <c r="AB94" s="371"/>
      <c r="AC94" s="371"/>
      <c r="AD94" s="370"/>
      <c r="AE94" s="372"/>
    </row>
    <row r="95" spans="1:31" s="19" customFormat="1" ht="13.5" customHeight="1" x14ac:dyDescent="0.2">
      <c r="A95" s="368"/>
      <c r="B95" s="414"/>
      <c r="C95" s="414"/>
      <c r="D95" s="414"/>
      <c r="E95" s="817"/>
      <c r="F95" s="817"/>
      <c r="G95" s="817"/>
      <c r="H95" s="817"/>
      <c r="I95" s="817"/>
      <c r="J95" s="817"/>
      <c r="K95" s="817"/>
      <c r="L95" s="817"/>
      <c r="M95" s="817"/>
      <c r="N95" s="817"/>
      <c r="O95" s="817"/>
      <c r="P95" s="817"/>
      <c r="Q95" s="817"/>
      <c r="R95" s="817"/>
      <c r="S95" s="817"/>
      <c r="T95" s="817"/>
      <c r="U95" s="817"/>
      <c r="V95" s="414"/>
      <c r="W95" s="414"/>
      <c r="X95" s="444"/>
      <c r="Y95" s="444"/>
      <c r="Z95" s="370"/>
      <c r="AA95" s="371"/>
      <c r="AB95" s="371"/>
      <c r="AC95" s="371"/>
      <c r="AD95" s="370"/>
      <c r="AE95" s="372"/>
    </row>
    <row r="96" spans="1:31" s="19" customFormat="1" ht="30" customHeight="1" x14ac:dyDescent="0.2">
      <c r="A96" s="368"/>
      <c r="B96" s="414"/>
      <c r="C96" s="414"/>
      <c r="D96" s="414"/>
      <c r="E96" s="819"/>
      <c r="F96" s="819"/>
      <c r="G96" s="819"/>
      <c r="H96" s="552"/>
      <c r="I96" s="554"/>
      <c r="J96" s="820"/>
      <c r="K96" s="820"/>
      <c r="L96" s="414"/>
      <c r="M96" s="414"/>
      <c r="N96" s="820"/>
      <c r="O96" s="820"/>
      <c r="P96" s="552"/>
      <c r="Q96" s="553"/>
      <c r="R96" s="821"/>
      <c r="S96" s="821"/>
      <c r="T96" s="821"/>
      <c r="U96" s="415"/>
      <c r="V96" s="414"/>
      <c r="W96" s="414"/>
      <c r="X96" s="444"/>
      <c r="Y96" s="444"/>
      <c r="Z96" s="370"/>
      <c r="AA96" s="371"/>
      <c r="AB96" s="371"/>
      <c r="AC96" s="371"/>
      <c r="AD96" s="370"/>
      <c r="AE96" s="372"/>
    </row>
    <row r="97" spans="1:31" s="19" customFormat="1" ht="13.5" customHeight="1" x14ac:dyDescent="0.2">
      <c r="A97" s="368"/>
      <c r="B97" s="396"/>
      <c r="C97" s="370"/>
      <c r="D97" s="370"/>
      <c r="E97" s="808"/>
      <c r="F97" s="808"/>
      <c r="G97" s="808"/>
      <c r="H97" s="808"/>
      <c r="I97" s="808"/>
      <c r="J97" s="808"/>
      <c r="K97" s="808"/>
      <c r="L97" s="808"/>
      <c r="M97" s="808"/>
      <c r="N97" s="808"/>
      <c r="O97" s="808"/>
      <c r="P97" s="808"/>
      <c r="Q97" s="808"/>
      <c r="R97" s="808"/>
      <c r="S97" s="808"/>
      <c r="T97" s="808"/>
      <c r="U97" s="808"/>
      <c r="V97" s="370"/>
      <c r="W97" s="370"/>
      <c r="X97" s="444"/>
      <c r="Y97" s="444"/>
      <c r="Z97" s="370"/>
      <c r="AA97" s="371"/>
      <c r="AB97" s="371"/>
      <c r="AC97" s="371"/>
      <c r="AD97" s="370"/>
      <c r="AE97" s="372"/>
    </row>
    <row r="98" spans="1:31" s="19" customFormat="1" ht="13.5" customHeight="1" x14ac:dyDescent="0.2">
      <c r="A98" s="368"/>
      <c r="B98" s="396"/>
      <c r="C98" s="370"/>
      <c r="D98" s="370"/>
      <c r="E98" s="808"/>
      <c r="F98" s="808"/>
      <c r="G98" s="808"/>
      <c r="H98" s="808"/>
      <c r="I98" s="808"/>
      <c r="J98" s="808"/>
      <c r="K98" s="808"/>
      <c r="L98" s="808"/>
      <c r="M98" s="808"/>
      <c r="N98" s="808"/>
      <c r="O98" s="808"/>
      <c r="P98" s="808"/>
      <c r="Q98" s="808"/>
      <c r="R98" s="808"/>
      <c r="S98" s="808"/>
      <c r="T98" s="808"/>
      <c r="U98" s="808"/>
      <c r="V98" s="370"/>
      <c r="W98" s="370"/>
      <c r="X98" s="444"/>
      <c r="Y98" s="444"/>
      <c r="Z98" s="370"/>
      <c r="AA98" s="371"/>
      <c r="AB98" s="371"/>
      <c r="AC98" s="371"/>
      <c r="AD98" s="370"/>
      <c r="AE98" s="372"/>
    </row>
    <row r="99" spans="1:31" s="19" customFormat="1" ht="24" customHeight="1" x14ac:dyDescent="0.2">
      <c r="A99" s="368"/>
      <c r="B99" s="396"/>
      <c r="C99" s="370"/>
      <c r="D99" s="368"/>
      <c r="E99" s="471"/>
      <c r="F99" s="471"/>
      <c r="G99" s="368"/>
      <c r="H99" s="473"/>
      <c r="I99" s="473"/>
      <c r="J99" s="474"/>
      <c r="K99" s="474"/>
      <c r="L99" s="368"/>
      <c r="M99" s="368"/>
      <c r="N99" s="368"/>
      <c r="O99" s="368"/>
      <c r="P99" s="368"/>
      <c r="Q99" s="368"/>
      <c r="R99" s="368"/>
      <c r="S99" s="368"/>
      <c r="T99" s="368"/>
      <c r="U99" s="368"/>
      <c r="V99" s="370"/>
      <c r="W99" s="370"/>
      <c r="X99" s="444" t="s">
        <v>423</v>
      </c>
      <c r="Y99" s="444">
        <f>AB99</f>
        <v>0</v>
      </c>
      <c r="Z99" s="809" t="s">
        <v>23</v>
      </c>
      <c r="AA99" s="809"/>
      <c r="AB99" s="810">
        <f>SUM(R74:T77)+SUM(AC74:AD89)+SUM(R84:T85)+SUM(R90:T97)</f>
        <v>0</v>
      </c>
      <c r="AC99" s="810"/>
      <c r="AD99" s="810"/>
      <c r="AE99" s="420" t="s">
        <v>1</v>
      </c>
    </row>
    <row r="100" spans="1:31" s="19" customFormat="1" ht="6" customHeight="1" x14ac:dyDescent="0.2">
      <c r="A100" s="368"/>
      <c r="B100" s="421"/>
      <c r="C100" s="422"/>
      <c r="D100" s="422"/>
      <c r="E100" s="422"/>
      <c r="F100" s="422"/>
      <c r="G100" s="422"/>
      <c r="H100" s="475"/>
      <c r="I100" s="475"/>
      <c r="J100" s="423"/>
      <c r="K100" s="423"/>
      <c r="L100" s="422"/>
      <c r="M100" s="422"/>
      <c r="N100" s="423"/>
      <c r="O100" s="423"/>
      <c r="P100" s="422"/>
      <c r="Q100" s="424"/>
      <c r="R100" s="422"/>
      <c r="S100" s="422"/>
      <c r="T100" s="422"/>
      <c r="U100" s="422"/>
      <c r="V100" s="422"/>
      <c r="W100" s="422"/>
      <c r="X100" s="475"/>
      <c r="Y100" s="475"/>
      <c r="Z100" s="422"/>
      <c r="AA100" s="423"/>
      <c r="AB100" s="423"/>
      <c r="AC100" s="423"/>
      <c r="AD100" s="422"/>
      <c r="AE100" s="425"/>
    </row>
  </sheetData>
  <mergeCells count="113">
    <mergeCell ref="J17:K17"/>
    <mergeCell ref="N17:O17"/>
    <mergeCell ref="R17:T17"/>
    <mergeCell ref="AC17:AD17"/>
    <mergeCell ref="N26:O26"/>
    <mergeCell ref="R26:T26"/>
    <mergeCell ref="AC18:AD18"/>
    <mergeCell ref="AA20:AB21"/>
    <mergeCell ref="AC20:AD21"/>
    <mergeCell ref="B4:C4"/>
    <mergeCell ref="Q4:R4"/>
    <mergeCell ref="F15:G15"/>
    <mergeCell ref="J15:K15"/>
    <mergeCell ref="N15:O15"/>
    <mergeCell ref="R15:T15"/>
    <mergeCell ref="D7:AD10"/>
    <mergeCell ref="AC15:AD15"/>
    <mergeCell ref="F16:G16"/>
    <mergeCell ref="J16:K16"/>
    <mergeCell ref="N16:O16"/>
    <mergeCell ref="R16:T16"/>
    <mergeCell ref="AC16:AD16"/>
    <mergeCell ref="AE20:AE21"/>
    <mergeCell ref="AA28:AB29"/>
    <mergeCell ref="AC28:AD29"/>
    <mergeCell ref="AE28:AE29"/>
    <mergeCell ref="F25:G25"/>
    <mergeCell ref="J25:K25"/>
    <mergeCell ref="N25:O25"/>
    <mergeCell ref="R25:T25"/>
    <mergeCell ref="AC25:AD25"/>
    <mergeCell ref="F26:G26"/>
    <mergeCell ref="J26:K26"/>
    <mergeCell ref="B63:C63"/>
    <mergeCell ref="Q63:R63"/>
    <mergeCell ref="J31:K31"/>
    <mergeCell ref="N31:O31"/>
    <mergeCell ref="R31:T31"/>
    <mergeCell ref="Z46:AA46"/>
    <mergeCell ref="J37:K37"/>
    <mergeCell ref="N37:O37"/>
    <mergeCell ref="R37:T37"/>
    <mergeCell ref="J39:K39"/>
    <mergeCell ref="N39:O39"/>
    <mergeCell ref="R39:T39"/>
    <mergeCell ref="J43:K43"/>
    <mergeCell ref="N43:O43"/>
    <mergeCell ref="R43:T43"/>
    <mergeCell ref="N75:O75"/>
    <mergeCell ref="R75:T75"/>
    <mergeCell ref="AC75:AD75"/>
    <mergeCell ref="F74:G74"/>
    <mergeCell ref="R76:T76"/>
    <mergeCell ref="AC76:AD76"/>
    <mergeCell ref="J90:K90"/>
    <mergeCell ref="N90:O90"/>
    <mergeCell ref="R90:T90"/>
    <mergeCell ref="J84:K84"/>
    <mergeCell ref="N84:O84"/>
    <mergeCell ref="R84:T84"/>
    <mergeCell ref="E90:G90"/>
    <mergeCell ref="N85:O85"/>
    <mergeCell ref="R85:T85"/>
    <mergeCell ref="AC77:AD77"/>
    <mergeCell ref="AC87:AD88"/>
    <mergeCell ref="J74:K74"/>
    <mergeCell ref="N74:O74"/>
    <mergeCell ref="R74:T74"/>
    <mergeCell ref="AC74:AD74"/>
    <mergeCell ref="AD1:AE1"/>
    <mergeCell ref="J96:K96"/>
    <mergeCell ref="N96:O96"/>
    <mergeCell ref="R96:T96"/>
    <mergeCell ref="AA87:AB88"/>
    <mergeCell ref="J41:K41"/>
    <mergeCell ref="N41:O41"/>
    <mergeCell ref="R41:T41"/>
    <mergeCell ref="J33:K33"/>
    <mergeCell ref="N33:O33"/>
    <mergeCell ref="R33:T33"/>
    <mergeCell ref="J35:K35"/>
    <mergeCell ref="N35:O35"/>
    <mergeCell ref="R35:T35"/>
    <mergeCell ref="D66:AD69"/>
    <mergeCell ref="AB46:AD46"/>
    <mergeCell ref="F75:G75"/>
    <mergeCell ref="J75:K75"/>
    <mergeCell ref="E92:G92"/>
    <mergeCell ref="AE87:AE88"/>
    <mergeCell ref="AA79:AB80"/>
    <mergeCell ref="AC79:AD80"/>
    <mergeCell ref="AE79:AE80"/>
    <mergeCell ref="B2:AE2"/>
    <mergeCell ref="E97:U97"/>
    <mergeCell ref="Z99:AA99"/>
    <mergeCell ref="AB99:AD99"/>
    <mergeCell ref="F84:G84"/>
    <mergeCell ref="AC84:AD84"/>
    <mergeCell ref="F85:G85"/>
    <mergeCell ref="J85:K85"/>
    <mergeCell ref="J76:K76"/>
    <mergeCell ref="N76:O76"/>
    <mergeCell ref="E95:U95"/>
    <mergeCell ref="E93:U93"/>
    <mergeCell ref="J92:K92"/>
    <mergeCell ref="N92:O92"/>
    <mergeCell ref="R92:T92"/>
    <mergeCell ref="E94:G94"/>
    <mergeCell ref="J94:K94"/>
    <mergeCell ref="N94:O94"/>
    <mergeCell ref="R94:T94"/>
    <mergeCell ref="E96:G96"/>
    <mergeCell ref="E98:U98"/>
  </mergeCells>
  <phoneticPr fontId="10"/>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9"/>
  <sheetViews>
    <sheetView view="pageBreakPreview" zoomScaleNormal="100" zoomScaleSheetLayoutView="100" workbookViewId="0">
      <selection activeCell="N96" sqref="N96:O96"/>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31.6640625" style="216" hidden="1" customWidth="1"/>
    <col min="9" max="9" width="7.109375" style="216" hidden="1" customWidth="1"/>
    <col min="10" max="11" width="2" style="15" customWidth="1"/>
    <col min="12" max="13" width="3.44140625" style="1" bestFit="1" customWidth="1"/>
    <col min="14" max="15" width="2.33203125" style="1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29.33203125" style="216" hidden="1" customWidth="1"/>
    <col min="24" max="24" width="6.33203125" style="216" hidden="1" customWidth="1"/>
    <col min="25" max="25" width="3.44140625" style="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34.5" customHeight="1" x14ac:dyDescent="0.2">
      <c r="B1" s="14" t="s">
        <v>113</v>
      </c>
      <c r="C1" s="14"/>
      <c r="M1" s="845" t="s">
        <v>129</v>
      </c>
      <c r="N1" s="845"/>
      <c r="O1" s="845"/>
      <c r="P1" s="845"/>
      <c r="Q1" s="845"/>
      <c r="R1" s="845"/>
      <c r="S1" s="845"/>
      <c r="T1" s="845"/>
      <c r="U1" s="845"/>
      <c r="V1" s="845"/>
      <c r="W1" s="845"/>
      <c r="X1" s="845"/>
      <c r="Y1" s="845"/>
      <c r="Z1" s="845"/>
      <c r="AA1" s="845"/>
      <c r="AB1" s="845"/>
      <c r="AC1" s="138"/>
      <c r="AD1" s="756" t="s">
        <v>139</v>
      </c>
      <c r="AE1" s="756"/>
    </row>
    <row r="2" spans="2:31" ht="15" customHeight="1" x14ac:dyDescent="0.2">
      <c r="B2" s="755" t="s">
        <v>147</v>
      </c>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row>
    <row r="3" spans="2:31" ht="12" customHeight="1" x14ac:dyDescent="0.2">
      <c r="B3" s="12"/>
      <c r="C3" s="10"/>
      <c r="D3" s="10"/>
      <c r="E3" s="10"/>
      <c r="F3" s="10"/>
      <c r="G3" s="10"/>
      <c r="H3" s="208"/>
      <c r="I3" s="208"/>
      <c r="J3" s="35"/>
      <c r="K3" s="35"/>
      <c r="L3" s="10"/>
      <c r="M3" s="10"/>
      <c r="N3" s="35"/>
      <c r="O3" s="35"/>
      <c r="P3" s="10"/>
      <c r="Q3" s="92"/>
      <c r="R3" s="10"/>
      <c r="S3" s="10"/>
      <c r="T3" s="10"/>
      <c r="U3" s="10"/>
      <c r="V3" s="10"/>
      <c r="W3" s="208"/>
      <c r="X3" s="208"/>
      <c r="Y3" s="10"/>
      <c r="Z3" s="10"/>
      <c r="AA3" s="35"/>
      <c r="AB3" s="35"/>
      <c r="AC3" s="35"/>
      <c r="AD3" s="10"/>
      <c r="AE3" s="11"/>
    </row>
    <row r="4" spans="2:31" s="19" customFormat="1" ht="14.4" x14ac:dyDescent="0.2">
      <c r="B4" s="750"/>
      <c r="C4" s="735"/>
      <c r="D4" s="151"/>
      <c r="E4" s="31" t="s">
        <v>114</v>
      </c>
      <c r="F4" s="31"/>
      <c r="G4" s="31"/>
      <c r="H4" s="209"/>
      <c r="I4" s="209"/>
      <c r="J4" s="25"/>
      <c r="K4" s="25"/>
      <c r="L4" s="21"/>
      <c r="M4" s="21"/>
      <c r="N4" s="25"/>
      <c r="O4" s="25"/>
      <c r="P4" s="23" t="s">
        <v>25</v>
      </c>
      <c r="Q4" s="776"/>
      <c r="R4" s="776"/>
      <c r="S4" s="21"/>
      <c r="T4" s="21"/>
      <c r="U4" s="21"/>
      <c r="V4" s="21"/>
      <c r="W4" s="210"/>
      <c r="X4" s="210"/>
      <c r="Y4" s="21"/>
      <c r="Z4" s="21"/>
      <c r="AA4" s="25"/>
      <c r="AB4" s="25"/>
      <c r="AC4" s="25"/>
      <c r="AD4" s="21"/>
      <c r="AE4" s="22"/>
    </row>
    <row r="5" spans="2:31" s="19" customFormat="1" ht="14.4" x14ac:dyDescent="0.2">
      <c r="B5" s="91"/>
      <c r="C5" s="89"/>
      <c r="D5" s="31"/>
      <c r="E5" s="31"/>
      <c r="F5" s="31"/>
      <c r="G5" s="31"/>
      <c r="H5" s="209"/>
      <c r="I5" s="209"/>
      <c r="J5" s="25"/>
      <c r="K5" s="25"/>
      <c r="L5" s="21"/>
      <c r="M5" s="21"/>
      <c r="N5" s="25"/>
      <c r="O5" s="25"/>
      <c r="P5" s="21"/>
      <c r="Q5" s="89"/>
      <c r="R5" s="89"/>
      <c r="S5" s="21"/>
      <c r="T5" s="21"/>
      <c r="U5" s="21"/>
      <c r="V5" s="21"/>
      <c r="W5" s="210"/>
      <c r="X5" s="210"/>
      <c r="Y5" s="21"/>
      <c r="Z5" s="21"/>
      <c r="AA5" s="25"/>
      <c r="AB5" s="25"/>
      <c r="AC5" s="25"/>
      <c r="AD5" s="21"/>
      <c r="AE5" s="22"/>
    </row>
    <row r="6" spans="2:31" s="19" customFormat="1" ht="14.4" x14ac:dyDescent="0.2">
      <c r="B6" s="91"/>
      <c r="C6" s="89"/>
      <c r="D6" s="95" t="s">
        <v>110</v>
      </c>
      <c r="E6" s="96"/>
      <c r="F6" s="96"/>
      <c r="G6" s="96"/>
      <c r="H6" s="249"/>
      <c r="I6" s="249"/>
      <c r="J6" s="39"/>
      <c r="K6" s="39"/>
      <c r="L6" s="16"/>
      <c r="M6" s="16"/>
      <c r="N6" s="39"/>
      <c r="O6" s="39"/>
      <c r="P6" s="16"/>
      <c r="Q6" s="17"/>
      <c r="R6" s="17"/>
      <c r="S6" s="16"/>
      <c r="T6" s="16"/>
      <c r="U6" s="16"/>
      <c r="V6" s="16"/>
      <c r="W6" s="215"/>
      <c r="X6" s="215"/>
      <c r="Y6" s="16"/>
      <c r="Z6" s="16"/>
      <c r="AA6" s="39"/>
      <c r="AB6" s="39"/>
      <c r="AC6" s="39"/>
      <c r="AD6" s="18"/>
      <c r="AE6" s="22"/>
    </row>
    <row r="7" spans="2:31" s="19" customFormat="1" ht="7.5" customHeight="1" x14ac:dyDescent="0.2">
      <c r="B7" s="91"/>
      <c r="C7" s="89"/>
      <c r="D7" s="802"/>
      <c r="E7" s="803"/>
      <c r="F7" s="803"/>
      <c r="G7" s="803"/>
      <c r="H7" s="803"/>
      <c r="I7" s="803"/>
      <c r="J7" s="803"/>
      <c r="K7" s="803"/>
      <c r="L7" s="803"/>
      <c r="M7" s="803"/>
      <c r="N7" s="803"/>
      <c r="O7" s="803"/>
      <c r="P7" s="803"/>
      <c r="Q7" s="803"/>
      <c r="R7" s="803"/>
      <c r="S7" s="803"/>
      <c r="T7" s="803"/>
      <c r="U7" s="803"/>
      <c r="V7" s="803"/>
      <c r="W7" s="803"/>
      <c r="X7" s="803"/>
      <c r="Y7" s="803"/>
      <c r="Z7" s="803"/>
      <c r="AA7" s="803"/>
      <c r="AB7" s="803"/>
      <c r="AC7" s="803"/>
      <c r="AD7" s="804"/>
      <c r="AE7" s="22"/>
    </row>
    <row r="8" spans="2:31" s="19" customFormat="1" ht="7.5" customHeight="1" x14ac:dyDescent="0.2">
      <c r="B8" s="91"/>
      <c r="C8" s="89"/>
      <c r="D8" s="802"/>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4"/>
      <c r="AE8" s="22"/>
    </row>
    <row r="9" spans="2:31" s="19" customFormat="1" ht="7.5" customHeight="1" x14ac:dyDescent="0.2">
      <c r="B9" s="91"/>
      <c r="C9" s="89"/>
      <c r="D9" s="802"/>
      <c r="E9" s="803"/>
      <c r="F9" s="803"/>
      <c r="G9" s="803"/>
      <c r="H9" s="803"/>
      <c r="I9" s="803"/>
      <c r="J9" s="803"/>
      <c r="K9" s="803"/>
      <c r="L9" s="803"/>
      <c r="M9" s="803"/>
      <c r="N9" s="803"/>
      <c r="O9" s="803"/>
      <c r="P9" s="803"/>
      <c r="Q9" s="803"/>
      <c r="R9" s="803"/>
      <c r="S9" s="803"/>
      <c r="T9" s="803"/>
      <c r="U9" s="803"/>
      <c r="V9" s="803"/>
      <c r="W9" s="803"/>
      <c r="X9" s="803"/>
      <c r="Y9" s="803"/>
      <c r="Z9" s="803"/>
      <c r="AA9" s="803"/>
      <c r="AB9" s="803"/>
      <c r="AC9" s="803"/>
      <c r="AD9" s="804"/>
      <c r="AE9" s="22"/>
    </row>
    <row r="10" spans="2:31" s="19" customFormat="1" ht="7.5" customHeight="1" x14ac:dyDescent="0.2">
      <c r="B10" s="91"/>
      <c r="C10" s="89"/>
      <c r="D10" s="805"/>
      <c r="E10" s="806"/>
      <c r="F10" s="806"/>
      <c r="G10" s="806"/>
      <c r="H10" s="806"/>
      <c r="I10" s="806"/>
      <c r="J10" s="806"/>
      <c r="K10" s="806"/>
      <c r="L10" s="806"/>
      <c r="M10" s="806"/>
      <c r="N10" s="806"/>
      <c r="O10" s="806"/>
      <c r="P10" s="806"/>
      <c r="Q10" s="806"/>
      <c r="R10" s="806"/>
      <c r="S10" s="806"/>
      <c r="T10" s="806"/>
      <c r="U10" s="806"/>
      <c r="V10" s="806"/>
      <c r="W10" s="806"/>
      <c r="X10" s="806"/>
      <c r="Y10" s="806"/>
      <c r="Z10" s="806"/>
      <c r="AA10" s="806"/>
      <c r="AB10" s="806"/>
      <c r="AC10" s="806"/>
      <c r="AD10" s="807"/>
      <c r="AE10" s="22"/>
    </row>
    <row r="11" spans="2:31" s="19" customFormat="1" ht="9" customHeight="1" x14ac:dyDescent="0.2">
      <c r="B11" s="91"/>
      <c r="C11" s="89"/>
      <c r="D11" s="31"/>
      <c r="E11" s="31"/>
      <c r="F11" s="31"/>
      <c r="G11" s="31"/>
      <c r="H11" s="209"/>
      <c r="I11" s="209"/>
      <c r="J11" s="25"/>
      <c r="K11" s="25"/>
      <c r="L11" s="21"/>
      <c r="M11" s="21"/>
      <c r="N11" s="25"/>
      <c r="O11" s="25"/>
      <c r="P11" s="21"/>
      <c r="Q11" s="89"/>
      <c r="R11" s="89"/>
      <c r="S11" s="21"/>
      <c r="T11" s="21"/>
      <c r="U11" s="21"/>
      <c r="V11" s="21"/>
      <c r="W11" s="210"/>
      <c r="X11" s="210"/>
      <c r="Y11" s="21"/>
      <c r="Z11" s="21"/>
      <c r="AA11" s="25"/>
      <c r="AB11" s="25"/>
      <c r="AC11" s="25"/>
      <c r="AD11" s="21"/>
      <c r="AE11" s="22"/>
    </row>
    <row r="12" spans="2:31" s="19" customFormat="1" ht="15.75" customHeight="1" x14ac:dyDescent="0.2">
      <c r="B12" s="314"/>
      <c r="C12" s="313"/>
      <c r="D12" s="31"/>
      <c r="E12" s="31"/>
      <c r="F12" s="31"/>
      <c r="G12" s="31"/>
      <c r="H12" s="209"/>
      <c r="I12" s="209"/>
      <c r="J12" s="25"/>
      <c r="K12" s="25"/>
      <c r="L12" s="21"/>
      <c r="M12" s="21"/>
      <c r="N12" s="25"/>
      <c r="O12" s="25"/>
      <c r="P12" s="21"/>
      <c r="Q12" s="313"/>
      <c r="R12" s="313"/>
      <c r="S12" s="21"/>
      <c r="T12" s="21"/>
      <c r="U12" s="735"/>
      <c r="V12" s="735"/>
      <c r="W12" s="318" t="s">
        <v>34</v>
      </c>
      <c r="X12" s="318" t="s">
        <v>36</v>
      </c>
      <c r="Y12" s="319" t="s">
        <v>494</v>
      </c>
      <c r="Z12" s="132"/>
      <c r="AA12" s="132"/>
      <c r="AB12" s="132"/>
      <c r="AC12" s="5"/>
      <c r="AD12" s="21"/>
      <c r="AE12" s="22"/>
    </row>
    <row r="13" spans="2:31" s="19" customFormat="1" ht="15.75" customHeight="1" x14ac:dyDescent="0.2">
      <c r="B13" s="314"/>
      <c r="C13" s="313"/>
      <c r="D13" s="31"/>
      <c r="E13" s="31"/>
      <c r="F13" s="31"/>
      <c r="G13" s="31"/>
      <c r="H13" s="209"/>
      <c r="I13" s="209"/>
      <c r="J13" s="25"/>
      <c r="K13" s="25"/>
      <c r="L13" s="21"/>
      <c r="M13" s="21"/>
      <c r="N13" s="25"/>
      <c r="O13" s="25"/>
      <c r="P13" s="21"/>
      <c r="Q13" s="313"/>
      <c r="R13" s="313"/>
      <c r="S13" s="21"/>
      <c r="T13" s="21"/>
      <c r="V13" s="25"/>
      <c r="W13" s="210"/>
      <c r="X13" s="210"/>
      <c r="Y13" s="25" t="s">
        <v>492</v>
      </c>
      <c r="Z13" s="315"/>
      <c r="AA13" s="312" t="s">
        <v>493</v>
      </c>
      <c r="AB13" s="316"/>
      <c r="AC13" s="316"/>
      <c r="AD13" s="316"/>
      <c r="AE13" s="22"/>
    </row>
    <row r="14" spans="2:31" s="19" customFormat="1" x14ac:dyDescent="0.2">
      <c r="B14" s="20"/>
      <c r="C14" s="21"/>
      <c r="D14" s="71" t="s">
        <v>85</v>
      </c>
      <c r="G14" s="21"/>
      <c r="H14" s="210"/>
      <c r="I14" s="210"/>
      <c r="J14" s="25"/>
      <c r="K14" s="25"/>
      <c r="L14" s="21"/>
      <c r="M14" s="21"/>
      <c r="N14" s="25"/>
      <c r="O14" s="25"/>
      <c r="P14" s="21"/>
      <c r="Q14" s="141"/>
      <c r="R14" s="21"/>
      <c r="S14" s="21"/>
      <c r="T14" s="21"/>
      <c r="U14" s="21"/>
      <c r="V14" s="21"/>
      <c r="W14" s="210"/>
      <c r="X14" s="210"/>
      <c r="Y14" s="71" t="s">
        <v>84</v>
      </c>
      <c r="Z14" s="21"/>
      <c r="AA14" s="25"/>
      <c r="AB14" s="25"/>
      <c r="AC14" s="25"/>
      <c r="AD14" s="21"/>
      <c r="AE14" s="22"/>
    </row>
    <row r="15" spans="2:31" s="19" customFormat="1" x14ac:dyDescent="0.2">
      <c r="B15" s="20"/>
      <c r="C15" s="21"/>
      <c r="D15" s="149"/>
      <c r="E15" s="147" t="s">
        <v>12</v>
      </c>
      <c r="F15" s="733" t="s">
        <v>40</v>
      </c>
      <c r="G15" s="733"/>
      <c r="H15" s="211" t="s">
        <v>424</v>
      </c>
      <c r="I15" s="211">
        <f>J15*N15</f>
        <v>0</v>
      </c>
      <c r="J15" s="738"/>
      <c r="K15" s="739"/>
      <c r="L15" s="21" t="s">
        <v>43</v>
      </c>
      <c r="M15" s="21" t="s">
        <v>15</v>
      </c>
      <c r="N15" s="766"/>
      <c r="O15" s="767"/>
      <c r="P15" s="147" t="s">
        <v>5</v>
      </c>
      <c r="Q15" s="141" t="s">
        <v>16</v>
      </c>
      <c r="R15" s="737">
        <f>J15*N15*2800</f>
        <v>0</v>
      </c>
      <c r="S15" s="737"/>
      <c r="T15" s="737"/>
      <c r="U15" s="147" t="s">
        <v>1</v>
      </c>
      <c r="V15" s="147"/>
      <c r="W15" s="211" t="s">
        <v>434</v>
      </c>
      <c r="X15" s="206"/>
      <c r="Y15" s="149"/>
      <c r="Z15" s="70" t="s">
        <v>17</v>
      </c>
      <c r="AA15" s="156"/>
      <c r="AB15" s="25" t="s">
        <v>18</v>
      </c>
      <c r="AC15" s="741">
        <f>AA15*37</f>
        <v>0</v>
      </c>
      <c r="AD15" s="741"/>
      <c r="AE15" s="22" t="s">
        <v>1</v>
      </c>
    </row>
    <row r="16" spans="2:31" s="19" customFormat="1" x14ac:dyDescent="0.2">
      <c r="B16" s="20"/>
      <c r="C16" s="21"/>
      <c r="D16" s="21"/>
      <c r="E16" s="147"/>
      <c r="F16" s="735" t="s">
        <v>41</v>
      </c>
      <c r="G16" s="735"/>
      <c r="H16" s="211" t="s">
        <v>424</v>
      </c>
      <c r="I16" s="211">
        <f>J16*N16</f>
        <v>0</v>
      </c>
      <c r="J16" s="738"/>
      <c r="K16" s="739"/>
      <c r="L16" s="21" t="s">
        <v>43</v>
      </c>
      <c r="M16" s="21" t="s">
        <v>15</v>
      </c>
      <c r="N16" s="766"/>
      <c r="O16" s="767"/>
      <c r="P16" s="147" t="s">
        <v>5</v>
      </c>
      <c r="Q16" s="141" t="s">
        <v>16</v>
      </c>
      <c r="R16" s="737">
        <f>J16*N16*2800</f>
        <v>0</v>
      </c>
      <c r="S16" s="737"/>
      <c r="T16" s="737"/>
      <c r="U16" s="147" t="s">
        <v>1</v>
      </c>
      <c r="V16" s="147"/>
      <c r="W16" s="211" t="s">
        <v>434</v>
      </c>
      <c r="X16" s="206"/>
      <c r="Y16" s="21"/>
      <c r="Z16" s="25" t="s">
        <v>83</v>
      </c>
      <c r="AA16" s="156"/>
      <c r="AB16" s="25" t="s">
        <v>18</v>
      </c>
      <c r="AC16" s="741">
        <f>AA16*37</f>
        <v>0</v>
      </c>
      <c r="AD16" s="741"/>
      <c r="AE16" s="22" t="s">
        <v>1</v>
      </c>
    </row>
    <row r="17" spans="2:31" s="19" customFormat="1" x14ac:dyDescent="0.2">
      <c r="B17" s="20"/>
      <c r="C17" s="21"/>
      <c r="D17" s="21"/>
      <c r="E17" s="147"/>
      <c r="F17" s="147"/>
      <c r="G17" s="147"/>
      <c r="H17" s="211" t="s">
        <v>424</v>
      </c>
      <c r="I17" s="211">
        <f>J17*N17</f>
        <v>0</v>
      </c>
      <c r="J17" s="738"/>
      <c r="K17" s="739"/>
      <c r="L17" s="21" t="s">
        <v>14</v>
      </c>
      <c r="M17" s="21" t="s">
        <v>15</v>
      </c>
      <c r="N17" s="766"/>
      <c r="O17" s="767"/>
      <c r="P17" s="147" t="s">
        <v>5</v>
      </c>
      <c r="Q17" s="141" t="s">
        <v>16</v>
      </c>
      <c r="R17" s="737">
        <f>J17*N17*2800</f>
        <v>0</v>
      </c>
      <c r="S17" s="737"/>
      <c r="T17" s="737"/>
      <c r="U17" s="147" t="s">
        <v>1</v>
      </c>
      <c r="V17" s="147"/>
      <c r="W17" s="211" t="s">
        <v>434</v>
      </c>
      <c r="X17" s="206"/>
      <c r="Y17" s="21"/>
      <c r="Z17" s="147"/>
      <c r="AA17" s="156"/>
      <c r="AB17" s="25" t="s">
        <v>18</v>
      </c>
      <c r="AC17" s="741">
        <f>AA17*37</f>
        <v>0</v>
      </c>
      <c r="AD17" s="741"/>
      <c r="AE17" s="22" t="s">
        <v>1</v>
      </c>
    </row>
    <row r="18" spans="2:31" s="19" customFormat="1" x14ac:dyDescent="0.2">
      <c r="B18" s="20"/>
      <c r="C18" s="21"/>
      <c r="D18" s="21"/>
      <c r="E18" s="147"/>
      <c r="F18" s="147"/>
      <c r="G18" s="147"/>
      <c r="H18" s="211" t="s">
        <v>424</v>
      </c>
      <c r="I18" s="211">
        <f>J18*N18</f>
        <v>0</v>
      </c>
      <c r="J18" s="36"/>
      <c r="K18" s="36"/>
      <c r="L18" s="145"/>
      <c r="M18" s="145"/>
      <c r="N18" s="239"/>
      <c r="O18" s="239"/>
      <c r="P18" s="145"/>
      <c r="Q18" s="145"/>
      <c r="R18" s="141"/>
      <c r="S18" s="141"/>
      <c r="T18" s="141"/>
      <c r="U18" s="147"/>
      <c r="V18" s="21"/>
      <c r="W18" s="211" t="s">
        <v>434</v>
      </c>
      <c r="X18" s="210"/>
      <c r="Y18" s="21"/>
      <c r="Z18" s="145"/>
      <c r="AA18" s="251"/>
      <c r="AB18" s="25" t="s">
        <v>18</v>
      </c>
      <c r="AC18" s="741">
        <f>AA18*37</f>
        <v>0</v>
      </c>
      <c r="AD18" s="741"/>
      <c r="AE18" s="22" t="s">
        <v>1</v>
      </c>
    </row>
    <row r="19" spans="2:31" s="19" customFormat="1" x14ac:dyDescent="0.2">
      <c r="B19" s="20"/>
      <c r="C19" s="21"/>
      <c r="D19" s="21"/>
      <c r="E19" s="147" t="s">
        <v>94</v>
      </c>
      <c r="F19" s="185"/>
      <c r="G19" s="186"/>
      <c r="H19" s="186"/>
      <c r="I19" s="186"/>
      <c r="J19" s="296"/>
      <c r="K19" s="296"/>
      <c r="L19" s="186"/>
      <c r="M19" s="186"/>
      <c r="N19" s="240"/>
      <c r="O19" s="240"/>
      <c r="P19" s="186"/>
      <c r="Q19" s="186"/>
      <c r="R19" s="186"/>
      <c r="S19" s="186"/>
      <c r="T19" s="186"/>
      <c r="U19" s="187"/>
      <c r="V19" s="147"/>
      <c r="W19" s="211" t="s">
        <v>434</v>
      </c>
      <c r="X19" s="206"/>
      <c r="Y19" s="147"/>
      <c r="Z19" s="147"/>
      <c r="AA19" s="25"/>
      <c r="AB19" s="147"/>
      <c r="AC19" s="147"/>
      <c r="AD19" s="147"/>
      <c r="AE19" s="24"/>
    </row>
    <row r="20" spans="2:31" s="19" customFormat="1" ht="13.5" customHeight="1" x14ac:dyDescent="0.2">
      <c r="B20" s="20"/>
      <c r="C20" s="21"/>
      <c r="D20" s="21"/>
      <c r="E20" s="147" t="s">
        <v>10</v>
      </c>
      <c r="F20" s="185"/>
      <c r="G20" s="186"/>
      <c r="H20" s="186"/>
      <c r="I20" s="186"/>
      <c r="J20" s="296"/>
      <c r="K20" s="296"/>
      <c r="L20" s="186"/>
      <c r="M20" s="186"/>
      <c r="N20" s="240"/>
      <c r="O20" s="240"/>
      <c r="P20" s="186"/>
      <c r="Q20" s="186"/>
      <c r="R20" s="186"/>
      <c r="S20" s="186"/>
      <c r="T20" s="186"/>
      <c r="U20" s="187"/>
      <c r="V20" s="147"/>
      <c r="W20" s="211" t="s">
        <v>434</v>
      </c>
      <c r="X20" s="206"/>
      <c r="Y20" s="149"/>
      <c r="Z20" s="26" t="s">
        <v>17</v>
      </c>
      <c r="AA20" s="768"/>
      <c r="AB20" s="742"/>
      <c r="AC20" s="747"/>
      <c r="AD20" s="770"/>
      <c r="AE20" s="772" t="s">
        <v>1</v>
      </c>
    </row>
    <row r="21" spans="2:31" s="19" customFormat="1" ht="13.5" customHeight="1" x14ac:dyDescent="0.2">
      <c r="B21" s="20"/>
      <c r="C21" s="21"/>
      <c r="D21" s="21"/>
      <c r="E21" s="147"/>
      <c r="F21" s="145"/>
      <c r="G21" s="145"/>
      <c r="H21" s="212"/>
      <c r="I21" s="212"/>
      <c r="J21" s="36"/>
      <c r="K21" s="36"/>
      <c r="L21" s="145"/>
      <c r="M21" s="145"/>
      <c r="N21" s="241"/>
      <c r="O21" s="241"/>
      <c r="P21" s="145"/>
      <c r="Q21" s="145"/>
      <c r="R21" s="145"/>
      <c r="S21" s="145"/>
      <c r="T21" s="145"/>
      <c r="U21" s="145"/>
      <c r="V21" s="147"/>
      <c r="W21" s="211" t="s">
        <v>434</v>
      </c>
      <c r="X21" s="206"/>
      <c r="Y21" s="21"/>
      <c r="Z21" s="25" t="s">
        <v>82</v>
      </c>
      <c r="AA21" s="769"/>
      <c r="AB21" s="744"/>
      <c r="AC21" s="749"/>
      <c r="AD21" s="771"/>
      <c r="AE21" s="772"/>
    </row>
    <row r="22" spans="2:31" s="19" customFormat="1" ht="12.75" customHeight="1" x14ac:dyDescent="0.2">
      <c r="B22" s="20"/>
      <c r="C22" s="21"/>
      <c r="D22" s="21"/>
      <c r="E22" s="147"/>
      <c r="F22" s="145"/>
      <c r="G22" s="145"/>
      <c r="H22" s="212"/>
      <c r="I22" s="212"/>
      <c r="J22" s="36"/>
      <c r="K22" s="36"/>
      <c r="L22" s="145"/>
      <c r="M22" s="145"/>
      <c r="N22" s="241"/>
      <c r="O22" s="241"/>
      <c r="P22" s="145"/>
      <c r="Q22" s="145"/>
      <c r="R22" s="145"/>
      <c r="S22" s="145"/>
      <c r="T22" s="145"/>
      <c r="U22" s="145"/>
      <c r="V22" s="147"/>
      <c r="W22" s="211" t="s">
        <v>434</v>
      </c>
      <c r="X22" s="206"/>
      <c r="Y22" s="21"/>
      <c r="Z22" s="26"/>
      <c r="AA22" s="252"/>
      <c r="AB22" s="148"/>
      <c r="AC22" s="143"/>
      <c r="AD22" s="143"/>
      <c r="AE22" s="144"/>
    </row>
    <row r="23" spans="2:31" s="19" customFormat="1" ht="6.75" customHeight="1" x14ac:dyDescent="0.2">
      <c r="B23" s="20"/>
      <c r="C23" s="21"/>
      <c r="D23" s="21"/>
      <c r="E23" s="147"/>
      <c r="F23" s="145"/>
      <c r="G23" s="145"/>
      <c r="H23" s="212"/>
      <c r="I23" s="212"/>
      <c r="J23" s="36"/>
      <c r="K23" s="36"/>
      <c r="L23" s="145"/>
      <c r="M23" s="145"/>
      <c r="N23" s="241"/>
      <c r="O23" s="241"/>
      <c r="P23" s="145"/>
      <c r="Q23" s="145"/>
      <c r="R23" s="145"/>
      <c r="S23" s="145"/>
      <c r="T23" s="145"/>
      <c r="U23" s="145"/>
      <c r="V23" s="147"/>
      <c r="W23" s="211" t="s">
        <v>434</v>
      </c>
      <c r="X23" s="206"/>
      <c r="Y23" s="21"/>
      <c r="Z23" s="26"/>
      <c r="AA23" s="253"/>
      <c r="AB23" s="84"/>
      <c r="AC23" s="85"/>
      <c r="AD23" s="85"/>
      <c r="AE23" s="86"/>
    </row>
    <row r="24" spans="2:31" s="19" customFormat="1" x14ac:dyDescent="0.2">
      <c r="B24" s="20"/>
      <c r="C24" s="21"/>
      <c r="D24" s="71" t="s">
        <v>93</v>
      </c>
      <c r="G24" s="21"/>
      <c r="H24" s="210"/>
      <c r="I24" s="210"/>
      <c r="J24" s="25"/>
      <c r="K24" s="25"/>
      <c r="L24" s="21"/>
      <c r="M24" s="21"/>
      <c r="N24" s="242"/>
      <c r="O24" s="242"/>
      <c r="P24" s="21"/>
      <c r="Q24" s="141"/>
      <c r="R24" s="21"/>
      <c r="S24" s="21"/>
      <c r="T24" s="21"/>
      <c r="U24" s="21"/>
      <c r="V24" s="21"/>
      <c r="W24" s="210"/>
      <c r="X24" s="210"/>
      <c r="Y24" s="71" t="s">
        <v>84</v>
      </c>
      <c r="Z24" s="21"/>
      <c r="AA24" s="253"/>
      <c r="AB24" s="84"/>
      <c r="AC24" s="85"/>
      <c r="AD24" s="85"/>
      <c r="AE24" s="86"/>
    </row>
    <row r="25" spans="2:31" s="19" customFormat="1" x14ac:dyDescent="0.2">
      <c r="B25" s="20"/>
      <c r="C25" s="21"/>
      <c r="D25" s="149"/>
      <c r="E25" s="25" t="s">
        <v>92</v>
      </c>
      <c r="F25" s="733"/>
      <c r="G25" s="733"/>
      <c r="H25" s="211" t="s">
        <v>433</v>
      </c>
      <c r="I25" s="211">
        <f>J25*N25</f>
        <v>0</v>
      </c>
      <c r="J25" s="738"/>
      <c r="K25" s="739"/>
      <c r="L25" s="21" t="s">
        <v>43</v>
      </c>
      <c r="M25" s="21" t="s">
        <v>15</v>
      </c>
      <c r="N25" s="766"/>
      <c r="O25" s="767"/>
      <c r="P25" s="147" t="s">
        <v>5</v>
      </c>
      <c r="Q25" s="141" t="s">
        <v>16</v>
      </c>
      <c r="R25" s="737">
        <f>J25*N25*1000</f>
        <v>0</v>
      </c>
      <c r="S25" s="737"/>
      <c r="T25" s="737"/>
      <c r="U25" s="147" t="s">
        <v>1</v>
      </c>
      <c r="V25" s="147"/>
      <c r="W25" s="211" t="s">
        <v>435</v>
      </c>
      <c r="X25" s="206"/>
      <c r="Y25" s="149"/>
      <c r="Z25" s="70" t="s">
        <v>17</v>
      </c>
      <c r="AA25" s="156"/>
      <c r="AB25" s="25" t="s">
        <v>18</v>
      </c>
      <c r="AC25" s="741">
        <f>AA25*37</f>
        <v>0</v>
      </c>
      <c r="AD25" s="741"/>
      <c r="AE25" s="22" t="s">
        <v>1</v>
      </c>
    </row>
    <row r="26" spans="2:31" s="19" customFormat="1" x14ac:dyDescent="0.2">
      <c r="B26" s="20"/>
      <c r="C26" s="21"/>
      <c r="D26" s="21"/>
      <c r="E26" s="147"/>
      <c r="F26" s="735"/>
      <c r="G26" s="735"/>
      <c r="H26" s="211" t="s">
        <v>433</v>
      </c>
      <c r="I26" s="211">
        <f>J26*N26</f>
        <v>0</v>
      </c>
      <c r="J26" s="733"/>
      <c r="K26" s="733"/>
      <c r="L26" s="21"/>
      <c r="M26" s="21"/>
      <c r="N26" s="799"/>
      <c r="O26" s="799"/>
      <c r="P26" s="147"/>
      <c r="Q26" s="141"/>
      <c r="R26" s="735"/>
      <c r="S26" s="735"/>
      <c r="T26" s="735"/>
      <c r="U26" s="147"/>
      <c r="V26" s="147"/>
      <c r="W26" s="211" t="s">
        <v>435</v>
      </c>
      <c r="X26" s="206"/>
      <c r="Y26" s="21"/>
      <c r="Z26" s="25" t="s">
        <v>83</v>
      </c>
      <c r="AA26" s="253"/>
      <c r="AB26" s="84"/>
      <c r="AC26" s="85"/>
      <c r="AD26" s="85"/>
      <c r="AE26" s="86"/>
    </row>
    <row r="27" spans="2:31" s="19" customFormat="1" x14ac:dyDescent="0.2">
      <c r="B27" s="20"/>
      <c r="C27" s="21"/>
      <c r="D27" s="21"/>
      <c r="E27" s="147" t="s">
        <v>94</v>
      </c>
      <c r="F27" s="185"/>
      <c r="G27" s="186"/>
      <c r="H27" s="186"/>
      <c r="I27" s="186"/>
      <c r="J27" s="296"/>
      <c r="K27" s="296"/>
      <c r="L27" s="186"/>
      <c r="M27" s="186"/>
      <c r="N27" s="186"/>
      <c r="O27" s="186"/>
      <c r="P27" s="186"/>
      <c r="Q27" s="186"/>
      <c r="R27" s="186"/>
      <c r="S27" s="186"/>
      <c r="T27" s="186"/>
      <c r="U27" s="187"/>
      <c r="V27" s="147"/>
      <c r="W27" s="211" t="s">
        <v>435</v>
      </c>
      <c r="X27" s="206"/>
      <c r="Y27" s="147"/>
      <c r="Z27" s="147"/>
      <c r="AA27" s="253"/>
      <c r="AB27" s="84"/>
      <c r="AC27" s="85"/>
      <c r="AD27" s="85"/>
      <c r="AE27" s="86"/>
    </row>
    <row r="28" spans="2:31" s="19" customFormat="1" ht="15" customHeight="1" x14ac:dyDescent="0.2">
      <c r="B28" s="20"/>
      <c r="C28" s="21"/>
      <c r="D28" s="21"/>
      <c r="E28" s="147" t="s">
        <v>10</v>
      </c>
      <c r="F28" s="185"/>
      <c r="G28" s="186"/>
      <c r="H28" s="186"/>
      <c r="I28" s="186"/>
      <c r="J28" s="296"/>
      <c r="K28" s="296"/>
      <c r="L28" s="186"/>
      <c r="M28" s="186"/>
      <c r="N28" s="186"/>
      <c r="O28" s="186"/>
      <c r="P28" s="186"/>
      <c r="Q28" s="186"/>
      <c r="R28" s="186"/>
      <c r="S28" s="186"/>
      <c r="T28" s="186"/>
      <c r="U28" s="187"/>
      <c r="V28" s="147"/>
      <c r="W28" s="211" t="s">
        <v>435</v>
      </c>
      <c r="X28" s="206"/>
      <c r="Y28" s="149"/>
      <c r="Z28" s="26" t="s">
        <v>17</v>
      </c>
      <c r="AA28" s="768"/>
      <c r="AB28" s="742"/>
      <c r="AC28" s="747"/>
      <c r="AD28" s="770"/>
      <c r="AE28" s="772" t="s">
        <v>1</v>
      </c>
    </row>
    <row r="29" spans="2:31" s="19" customFormat="1" ht="15" customHeight="1" x14ac:dyDescent="0.2">
      <c r="B29" s="20"/>
      <c r="C29" s="21"/>
      <c r="D29" s="21"/>
      <c r="E29" s="147"/>
      <c r="F29" s="145"/>
      <c r="G29" s="145"/>
      <c r="H29" s="212"/>
      <c r="I29" s="212"/>
      <c r="J29" s="36"/>
      <c r="K29" s="36"/>
      <c r="L29" s="145"/>
      <c r="M29" s="145"/>
      <c r="N29" s="145"/>
      <c r="O29" s="145"/>
      <c r="P29" s="145"/>
      <c r="Q29" s="145"/>
      <c r="R29" s="145"/>
      <c r="S29" s="145"/>
      <c r="T29" s="145"/>
      <c r="U29" s="145"/>
      <c r="V29" s="147"/>
      <c r="W29" s="211" t="s">
        <v>435</v>
      </c>
      <c r="X29" s="206"/>
      <c r="Y29" s="21"/>
      <c r="Z29" s="25" t="s">
        <v>82</v>
      </c>
      <c r="AA29" s="769"/>
      <c r="AB29" s="744"/>
      <c r="AC29" s="749"/>
      <c r="AD29" s="771"/>
      <c r="AE29" s="772"/>
    </row>
    <row r="30" spans="2:31" s="19" customFormat="1" ht="13.5" customHeight="1" x14ac:dyDescent="0.2">
      <c r="B30" s="20"/>
      <c r="C30" s="21"/>
      <c r="D30" s="149"/>
      <c r="E30" s="21" t="s">
        <v>13</v>
      </c>
      <c r="F30" s="21" t="s">
        <v>338</v>
      </c>
      <c r="G30" s="21"/>
      <c r="H30" s="210" t="s">
        <v>438</v>
      </c>
      <c r="I30" s="210"/>
      <c r="J30" s="740"/>
      <c r="K30" s="740"/>
      <c r="L30" s="25" t="s">
        <v>126</v>
      </c>
      <c r="M30" s="21" t="s">
        <v>15</v>
      </c>
      <c r="N30" s="741">
        <v>60</v>
      </c>
      <c r="O30" s="741"/>
      <c r="P30" s="25" t="s">
        <v>127</v>
      </c>
      <c r="Q30" s="188" t="s">
        <v>16</v>
      </c>
      <c r="R30" s="737">
        <f>J30*N30</f>
        <v>0</v>
      </c>
      <c r="S30" s="737"/>
      <c r="T30" s="737"/>
      <c r="U30" s="159" t="s">
        <v>1</v>
      </c>
      <c r="V30" s="21"/>
      <c r="W30" s="210"/>
      <c r="X30" s="210"/>
      <c r="AA30" s="38"/>
      <c r="AE30" s="22"/>
    </row>
    <row r="31" spans="2:31" s="19" customFormat="1" ht="13.5" customHeight="1" x14ac:dyDescent="0.2">
      <c r="B31" s="20"/>
      <c r="C31" s="21"/>
      <c r="D31" s="21"/>
      <c r="E31" s="21"/>
      <c r="F31" s="21" t="s">
        <v>339</v>
      </c>
      <c r="G31" s="21"/>
      <c r="H31" s="210" t="s">
        <v>439</v>
      </c>
      <c r="I31" s="210"/>
      <c r="J31" s="740"/>
      <c r="K31" s="740"/>
      <c r="L31" s="25" t="s">
        <v>126</v>
      </c>
      <c r="M31" s="21" t="s">
        <v>15</v>
      </c>
      <c r="N31" s="741">
        <v>60</v>
      </c>
      <c r="O31" s="741"/>
      <c r="P31" s="25" t="s">
        <v>127</v>
      </c>
      <c r="Q31" s="188" t="s">
        <v>16</v>
      </c>
      <c r="R31" s="737">
        <f>J31*N31</f>
        <v>0</v>
      </c>
      <c r="S31" s="737"/>
      <c r="T31" s="737"/>
      <c r="U31" s="159" t="s">
        <v>1</v>
      </c>
      <c r="V31" s="21"/>
      <c r="W31" s="210"/>
      <c r="X31" s="210"/>
      <c r="AA31" s="38"/>
      <c r="AE31" s="22"/>
    </row>
    <row r="32" spans="2:31" s="19" customFormat="1" ht="13.5" customHeight="1" x14ac:dyDescent="0.2">
      <c r="B32" s="20"/>
      <c r="C32" s="21"/>
      <c r="D32" s="21"/>
      <c r="E32" s="21"/>
      <c r="F32" s="21" t="s">
        <v>340</v>
      </c>
      <c r="G32" s="21"/>
      <c r="H32" s="210" t="s">
        <v>440</v>
      </c>
      <c r="I32" s="210"/>
      <c r="J32" s="740"/>
      <c r="K32" s="740"/>
      <c r="L32" s="25" t="s">
        <v>126</v>
      </c>
      <c r="M32" s="21" t="s">
        <v>15</v>
      </c>
      <c r="N32" s="741">
        <v>60</v>
      </c>
      <c r="O32" s="741"/>
      <c r="P32" s="25" t="s">
        <v>127</v>
      </c>
      <c r="Q32" s="188" t="s">
        <v>16</v>
      </c>
      <c r="R32" s="737">
        <f>J32*N32</f>
        <v>0</v>
      </c>
      <c r="S32" s="737"/>
      <c r="T32" s="737"/>
      <c r="U32" s="159" t="s">
        <v>1</v>
      </c>
      <c r="V32" s="21"/>
      <c r="W32" s="210"/>
      <c r="X32" s="210"/>
      <c r="AA32" s="38"/>
      <c r="AE32" s="22"/>
    </row>
    <row r="33" spans="2:31" s="19" customFormat="1" ht="13.5" customHeight="1" x14ac:dyDescent="0.2">
      <c r="B33" s="20"/>
      <c r="C33" s="21"/>
      <c r="D33" s="21"/>
      <c r="E33" s="21"/>
      <c r="F33" s="21"/>
      <c r="G33" s="21"/>
      <c r="H33" s="210"/>
      <c r="I33" s="210"/>
      <c r="J33" s="25"/>
      <c r="K33" s="25"/>
      <c r="L33" s="25"/>
      <c r="M33" s="21"/>
      <c r="N33" s="183"/>
      <c r="O33" s="183"/>
      <c r="P33" s="25"/>
      <c r="Q33" s="188"/>
      <c r="R33" s="184"/>
      <c r="S33" s="184"/>
      <c r="T33" s="184"/>
      <c r="U33" s="159"/>
      <c r="V33" s="21"/>
      <c r="W33" s="210"/>
      <c r="X33" s="210"/>
      <c r="AA33" s="38"/>
      <c r="AE33" s="22"/>
    </row>
    <row r="34" spans="2:31" s="19" customFormat="1" ht="13.5" customHeight="1" x14ac:dyDescent="0.2">
      <c r="B34" s="20"/>
      <c r="C34" s="21"/>
      <c r="D34" s="21"/>
      <c r="E34" s="97"/>
      <c r="F34" s="97"/>
      <c r="G34" s="26"/>
      <c r="H34" s="213"/>
      <c r="I34" s="213"/>
      <c r="J34" s="203"/>
      <c r="K34" s="203"/>
      <c r="L34" s="21"/>
      <c r="M34" s="21"/>
      <c r="N34" s="90"/>
      <c r="O34" s="90"/>
      <c r="P34" s="25"/>
      <c r="Q34" s="89"/>
      <c r="R34" s="89"/>
      <c r="S34" s="89"/>
      <c r="T34" s="89"/>
      <c r="U34" s="94"/>
      <c r="V34" s="21"/>
      <c r="W34" s="210"/>
      <c r="X34" s="210"/>
      <c r="Y34" s="21"/>
      <c r="Z34" s="21"/>
      <c r="AA34" s="25"/>
      <c r="AB34" s="25"/>
      <c r="AC34" s="25"/>
      <c r="AD34" s="21"/>
      <c r="AE34" s="22"/>
    </row>
    <row r="35" spans="2:31" s="19" customFormat="1" ht="24" customHeight="1" x14ac:dyDescent="0.2">
      <c r="B35" s="20"/>
      <c r="C35" s="21"/>
      <c r="E35" s="97"/>
      <c r="F35" s="97"/>
      <c r="H35" s="228"/>
      <c r="I35" s="228"/>
      <c r="J35" s="38"/>
      <c r="K35" s="38"/>
      <c r="V35" s="21"/>
      <c r="W35" s="211" t="s">
        <v>436</v>
      </c>
      <c r="X35" s="210">
        <f>AB35</f>
        <v>0</v>
      </c>
      <c r="Y35" s="21"/>
      <c r="Z35" s="760" t="s">
        <v>23</v>
      </c>
      <c r="AA35" s="760"/>
      <c r="AB35" s="761">
        <f>SUM(R15:T18)+SUM(AC15:AD29)+SUM(R25:T26)+SUM(R30:R32)</f>
        <v>0</v>
      </c>
      <c r="AC35" s="761"/>
      <c r="AD35" s="761"/>
      <c r="AE35" s="32" t="s">
        <v>1</v>
      </c>
    </row>
    <row r="36" spans="2:31" s="19" customFormat="1" ht="6" customHeight="1" x14ac:dyDescent="0.2">
      <c r="B36" s="27"/>
      <c r="C36" s="28"/>
      <c r="D36" s="28"/>
      <c r="E36" s="28"/>
      <c r="F36" s="28"/>
      <c r="G36" s="28"/>
      <c r="H36" s="214"/>
      <c r="I36" s="214"/>
      <c r="J36" s="37"/>
      <c r="K36" s="37"/>
      <c r="L36" s="28"/>
      <c r="M36" s="28"/>
      <c r="N36" s="37"/>
      <c r="O36" s="37"/>
      <c r="P36" s="28"/>
      <c r="Q36" s="29"/>
      <c r="R36" s="28"/>
      <c r="S36" s="28"/>
      <c r="T36" s="28"/>
      <c r="U36" s="28"/>
      <c r="V36" s="28"/>
      <c r="W36" s="214"/>
      <c r="X36" s="214"/>
      <c r="Y36" s="28"/>
      <c r="Z36" s="28"/>
      <c r="AA36" s="37"/>
      <c r="AB36" s="37"/>
      <c r="AC36" s="37"/>
      <c r="AD36" s="28"/>
      <c r="AE36" s="30"/>
    </row>
    <row r="37" spans="2:31" s="19" customFormat="1" ht="9.75" customHeight="1" x14ac:dyDescent="0.2">
      <c r="B37" s="16"/>
      <c r="C37" s="16"/>
      <c r="D37" s="16"/>
      <c r="E37" s="16"/>
      <c r="F37" s="16"/>
      <c r="G37" s="16"/>
      <c r="H37" s="215"/>
      <c r="I37" s="215"/>
      <c r="J37" s="39"/>
      <c r="K37" s="39"/>
      <c r="L37" s="16"/>
      <c r="M37" s="16"/>
      <c r="N37" s="39"/>
      <c r="O37" s="39"/>
      <c r="P37" s="16"/>
      <c r="Q37" s="17"/>
      <c r="R37" s="16"/>
      <c r="S37" s="16"/>
      <c r="T37" s="16"/>
      <c r="U37" s="16"/>
      <c r="V37" s="16"/>
      <c r="W37" s="215"/>
      <c r="X37" s="215"/>
      <c r="Y37" s="16"/>
      <c r="Z37" s="16"/>
      <c r="AA37" s="39"/>
      <c r="AB37" s="39"/>
      <c r="AC37" s="39"/>
      <c r="AD37" s="16"/>
      <c r="AE37" s="16"/>
    </row>
    <row r="38" spans="2:31" s="19" customFormat="1" ht="16.5" customHeight="1" x14ac:dyDescent="0.2">
      <c r="B38" s="21"/>
      <c r="C38" s="21"/>
      <c r="D38" s="21"/>
      <c r="E38" s="21"/>
      <c r="F38" s="21"/>
      <c r="G38" s="21"/>
      <c r="H38" s="210"/>
      <c r="I38" s="210"/>
      <c r="J38" s="25"/>
      <c r="K38" s="25"/>
      <c r="L38" s="21"/>
      <c r="M38" s="21"/>
      <c r="N38" s="25"/>
      <c r="O38" s="25"/>
      <c r="P38" s="21"/>
      <c r="Q38" s="188"/>
      <c r="R38" s="21"/>
      <c r="S38" s="21"/>
      <c r="T38" s="21"/>
      <c r="U38" s="21"/>
      <c r="V38" s="21"/>
      <c r="W38" s="210"/>
      <c r="X38" s="210"/>
      <c r="Y38" s="21"/>
      <c r="Z38" s="21"/>
      <c r="AA38" s="25"/>
      <c r="AB38" s="25"/>
      <c r="AC38" s="25"/>
      <c r="AD38" s="21"/>
      <c r="AE38" s="21"/>
    </row>
    <row r="39" spans="2:31" s="19" customFormat="1" ht="16.5" customHeight="1" x14ac:dyDescent="0.2">
      <c r="B39" s="21"/>
      <c r="C39" s="21"/>
      <c r="D39" s="21"/>
      <c r="E39" s="21"/>
      <c r="F39" s="21"/>
      <c r="G39" s="21"/>
      <c r="H39" s="210"/>
      <c r="I39" s="210"/>
      <c r="J39" s="25"/>
      <c r="K39" s="25"/>
      <c r="L39" s="21"/>
      <c r="M39" s="21"/>
      <c r="N39" s="25"/>
      <c r="O39" s="25"/>
      <c r="P39" s="21"/>
      <c r="Q39" s="188"/>
      <c r="R39" s="21"/>
      <c r="S39" s="21"/>
      <c r="T39" s="21"/>
      <c r="U39" s="21"/>
      <c r="V39" s="21"/>
      <c r="W39" s="210"/>
      <c r="X39" s="210"/>
      <c r="Y39" s="21"/>
      <c r="Z39" s="21"/>
      <c r="AA39" s="25"/>
      <c r="AB39" s="25"/>
      <c r="AC39" s="25"/>
      <c r="AD39" s="21"/>
      <c r="AE39" s="21"/>
    </row>
    <row r="40" spans="2:31" s="19" customFormat="1" ht="16.5" customHeight="1" x14ac:dyDescent="0.2">
      <c r="B40" s="21"/>
      <c r="C40" s="21"/>
      <c r="D40" s="21"/>
      <c r="E40" s="21"/>
      <c r="F40" s="21"/>
      <c r="G40" s="21"/>
      <c r="H40" s="210"/>
      <c r="I40" s="210"/>
      <c r="J40" s="25"/>
      <c r="K40" s="25"/>
      <c r="L40" s="21"/>
      <c r="M40" s="21"/>
      <c r="N40" s="25"/>
      <c r="O40" s="25"/>
      <c r="P40" s="21"/>
      <c r="Q40" s="188"/>
      <c r="R40" s="21"/>
      <c r="S40" s="21"/>
      <c r="T40" s="21"/>
      <c r="U40" s="21"/>
      <c r="V40" s="21"/>
      <c r="W40" s="210"/>
      <c r="X40" s="210"/>
      <c r="Y40" s="21"/>
      <c r="Z40" s="21"/>
      <c r="AA40" s="25"/>
      <c r="AB40" s="25"/>
      <c r="AC40" s="25"/>
      <c r="AD40" s="21"/>
      <c r="AE40" s="21"/>
    </row>
    <row r="41" spans="2:31" s="19" customFormat="1" ht="16.5" customHeight="1" x14ac:dyDescent="0.2">
      <c r="B41" s="21"/>
      <c r="C41" s="21"/>
      <c r="D41" s="21"/>
      <c r="E41" s="21"/>
      <c r="F41" s="21"/>
      <c r="G41" s="21"/>
      <c r="H41" s="210"/>
      <c r="I41" s="210"/>
      <c r="J41" s="25"/>
      <c r="K41" s="25"/>
      <c r="L41" s="21"/>
      <c r="M41" s="21"/>
      <c r="N41" s="25"/>
      <c r="O41" s="25"/>
      <c r="P41" s="21"/>
      <c r="Q41" s="188"/>
      <c r="R41" s="21"/>
      <c r="S41" s="21"/>
      <c r="T41" s="21"/>
      <c r="U41" s="21"/>
      <c r="V41" s="21"/>
      <c r="W41" s="210"/>
      <c r="X41" s="210"/>
      <c r="Y41" s="21"/>
      <c r="Z41" s="21"/>
      <c r="AA41" s="25"/>
      <c r="AB41" s="25"/>
      <c r="AC41" s="25"/>
      <c r="AD41" s="21"/>
      <c r="AE41" s="21"/>
    </row>
    <row r="42" spans="2:31" s="19" customFormat="1" ht="16.5" customHeight="1" x14ac:dyDescent="0.2">
      <c r="B42" s="21"/>
      <c r="C42" s="21"/>
      <c r="D42" s="21"/>
      <c r="E42" s="21"/>
      <c r="F42" s="21"/>
      <c r="G42" s="21"/>
      <c r="H42" s="210"/>
      <c r="I42" s="210"/>
      <c r="J42" s="25"/>
      <c r="K42" s="25"/>
      <c r="L42" s="21"/>
      <c r="M42" s="21"/>
      <c r="N42" s="25"/>
      <c r="O42" s="25"/>
      <c r="P42" s="21"/>
      <c r="Q42" s="188"/>
      <c r="R42" s="21"/>
      <c r="S42" s="21"/>
      <c r="T42" s="21"/>
      <c r="U42" s="21"/>
      <c r="V42" s="21"/>
      <c r="W42" s="210"/>
      <c r="X42" s="210"/>
      <c r="Y42" s="21"/>
      <c r="Z42" s="21"/>
      <c r="AA42" s="25"/>
      <c r="AB42" s="25"/>
      <c r="AC42" s="25"/>
      <c r="AD42" s="21"/>
      <c r="AE42" s="21"/>
    </row>
    <row r="43" spans="2:31" s="19" customFormat="1" ht="16.5" customHeight="1" x14ac:dyDescent="0.2">
      <c r="B43" s="21"/>
      <c r="C43" s="21"/>
      <c r="D43" s="21"/>
      <c r="E43" s="21"/>
      <c r="F43" s="21"/>
      <c r="G43" s="21"/>
      <c r="H43" s="210"/>
      <c r="I43" s="210"/>
      <c r="J43" s="25"/>
      <c r="K43" s="25"/>
      <c r="L43" s="21"/>
      <c r="M43" s="21"/>
      <c r="N43" s="25"/>
      <c r="O43" s="25"/>
      <c r="P43" s="21"/>
      <c r="Q43" s="188"/>
      <c r="R43" s="21"/>
      <c r="S43" s="21"/>
      <c r="T43" s="21"/>
      <c r="U43" s="21"/>
      <c r="V43" s="21"/>
      <c r="W43" s="210"/>
      <c r="X43" s="210"/>
      <c r="Y43" s="21"/>
      <c r="Z43" s="21"/>
      <c r="AA43" s="25"/>
      <c r="AB43" s="25"/>
      <c r="AC43" s="25"/>
      <c r="AD43" s="21"/>
      <c r="AE43" s="21"/>
    </row>
    <row r="44" spans="2:31" s="19" customFormat="1" ht="16.5" customHeight="1" x14ac:dyDescent="0.2">
      <c r="B44" s="21"/>
      <c r="C44" s="21"/>
      <c r="D44" s="21"/>
      <c r="E44" s="21"/>
      <c r="F44" s="21"/>
      <c r="G44" s="21"/>
      <c r="H44" s="210"/>
      <c r="I44" s="210"/>
      <c r="J44" s="25"/>
      <c r="K44" s="25"/>
      <c r="L44" s="21"/>
      <c r="M44" s="21"/>
      <c r="N44" s="25"/>
      <c r="O44" s="25"/>
      <c r="P44" s="21"/>
      <c r="Q44" s="188"/>
      <c r="R44" s="21"/>
      <c r="S44" s="21"/>
      <c r="T44" s="21"/>
      <c r="U44" s="21"/>
      <c r="V44" s="21"/>
      <c r="W44" s="210"/>
      <c r="X44" s="210"/>
      <c r="Y44" s="21"/>
      <c r="Z44" s="21"/>
      <c r="AA44" s="25"/>
      <c r="AB44" s="25"/>
      <c r="AC44" s="25"/>
      <c r="AD44" s="21"/>
      <c r="AE44" s="21"/>
    </row>
    <row r="45" spans="2:31" s="19" customFormat="1" ht="16.5" customHeight="1" x14ac:dyDescent="0.2">
      <c r="B45" s="21"/>
      <c r="C45" s="21"/>
      <c r="D45" s="21"/>
      <c r="E45" s="21"/>
      <c r="F45" s="21"/>
      <c r="G45" s="21"/>
      <c r="H45" s="210"/>
      <c r="I45" s="210"/>
      <c r="J45" s="25"/>
      <c r="K45" s="25"/>
      <c r="L45" s="21"/>
      <c r="M45" s="21"/>
      <c r="N45" s="25"/>
      <c r="O45" s="25"/>
      <c r="P45" s="21"/>
      <c r="Q45" s="188"/>
      <c r="R45" s="21"/>
      <c r="S45" s="21"/>
      <c r="T45" s="21"/>
      <c r="U45" s="21"/>
      <c r="V45" s="21"/>
      <c r="W45" s="210"/>
      <c r="X45" s="210"/>
      <c r="Y45" s="21"/>
      <c r="Z45" s="21"/>
      <c r="AA45" s="25"/>
      <c r="AB45" s="25"/>
      <c r="AC45" s="25"/>
      <c r="AD45" s="21"/>
      <c r="AE45" s="21"/>
    </row>
    <row r="46" spans="2:31" s="19" customFormat="1" ht="16.5" customHeight="1" x14ac:dyDescent="0.2">
      <c r="B46" s="21"/>
      <c r="C46" s="21"/>
      <c r="D46" s="21"/>
      <c r="E46" s="21"/>
      <c r="F46" s="21"/>
      <c r="G46" s="21"/>
      <c r="H46" s="210"/>
      <c r="I46" s="210"/>
      <c r="J46" s="25"/>
      <c r="K46" s="25"/>
      <c r="L46" s="21"/>
      <c r="M46" s="21"/>
      <c r="N46" s="25"/>
      <c r="O46" s="25"/>
      <c r="P46" s="21"/>
      <c r="Q46" s="188"/>
      <c r="R46" s="21"/>
      <c r="S46" s="21"/>
      <c r="T46" s="21"/>
      <c r="U46" s="21"/>
      <c r="V46" s="21"/>
      <c r="W46" s="210"/>
      <c r="X46" s="210"/>
      <c r="Y46" s="21"/>
      <c r="Z46" s="21"/>
      <c r="AA46" s="25"/>
      <c r="AB46" s="25"/>
      <c r="AC46" s="25"/>
      <c r="AD46" s="21"/>
      <c r="AE46" s="21"/>
    </row>
    <row r="47" spans="2:31" s="19" customFormat="1" ht="16.5" customHeight="1" x14ac:dyDescent="0.2">
      <c r="B47" s="21"/>
      <c r="C47" s="21"/>
      <c r="D47" s="21"/>
      <c r="E47" s="21"/>
      <c r="F47" s="21"/>
      <c r="G47" s="21"/>
      <c r="H47" s="210"/>
      <c r="I47" s="210"/>
      <c r="J47" s="25"/>
      <c r="K47" s="25"/>
      <c r="L47" s="21"/>
      <c r="M47" s="21"/>
      <c r="N47" s="25"/>
      <c r="O47" s="25"/>
      <c r="P47" s="21"/>
      <c r="Q47" s="188"/>
      <c r="R47" s="21"/>
      <c r="S47" s="21"/>
      <c r="T47" s="21"/>
      <c r="U47" s="21"/>
      <c r="V47" s="21"/>
      <c r="W47" s="210"/>
      <c r="X47" s="210"/>
      <c r="Y47" s="21"/>
      <c r="Z47" s="21"/>
      <c r="AA47" s="25"/>
      <c r="AB47" s="25"/>
      <c r="AC47" s="25"/>
      <c r="AD47" s="21"/>
      <c r="AE47" s="21"/>
    </row>
    <row r="48" spans="2:31" s="19" customFormat="1" ht="16.5" customHeight="1" x14ac:dyDescent="0.2">
      <c r="B48" s="21"/>
      <c r="C48" s="21"/>
      <c r="D48" s="21"/>
      <c r="E48" s="21"/>
      <c r="F48" s="21"/>
      <c r="G48" s="21"/>
      <c r="H48" s="210"/>
      <c r="I48" s="210"/>
      <c r="J48" s="25"/>
      <c r="K48" s="25"/>
      <c r="L48" s="21"/>
      <c r="M48" s="21"/>
      <c r="N48" s="25"/>
      <c r="O48" s="25"/>
      <c r="P48" s="21"/>
      <c r="Q48" s="188"/>
      <c r="R48" s="21"/>
      <c r="S48" s="21"/>
      <c r="T48" s="21"/>
      <c r="U48" s="21"/>
      <c r="V48" s="21"/>
      <c r="W48" s="210"/>
      <c r="X48" s="210"/>
      <c r="Y48" s="21"/>
      <c r="Z48" s="21"/>
      <c r="AA48" s="25"/>
      <c r="AB48" s="25"/>
      <c r="AC48" s="25"/>
      <c r="AD48" s="21"/>
      <c r="AE48" s="21"/>
    </row>
    <row r="49" spans="2:31" s="19" customFormat="1" ht="16.5" customHeight="1" x14ac:dyDescent="0.2">
      <c r="B49" s="21"/>
      <c r="C49" s="21"/>
      <c r="D49" s="21"/>
      <c r="E49" s="21"/>
      <c r="F49" s="21"/>
      <c r="G49" s="21"/>
      <c r="H49" s="210"/>
      <c r="I49" s="210"/>
      <c r="J49" s="25"/>
      <c r="K49" s="25"/>
      <c r="L49" s="21"/>
      <c r="M49" s="21"/>
      <c r="N49" s="25"/>
      <c r="O49" s="25"/>
      <c r="P49" s="21"/>
      <c r="Q49" s="188"/>
      <c r="R49" s="21"/>
      <c r="S49" s="21"/>
      <c r="T49" s="21"/>
      <c r="U49" s="21"/>
      <c r="V49" s="21"/>
      <c r="W49" s="210"/>
      <c r="X49" s="210"/>
      <c r="Y49" s="21"/>
      <c r="Z49" s="21"/>
      <c r="AA49" s="25"/>
      <c r="AB49" s="25"/>
      <c r="AC49" s="25"/>
      <c r="AD49" s="21"/>
      <c r="AE49" s="21"/>
    </row>
    <row r="50" spans="2:31" s="19" customFormat="1" ht="16.5" customHeight="1" x14ac:dyDescent="0.2">
      <c r="B50" s="21"/>
      <c r="C50" s="21"/>
      <c r="D50" s="21"/>
      <c r="E50" s="21"/>
      <c r="F50" s="21"/>
      <c r="G50" s="21"/>
      <c r="H50" s="210"/>
      <c r="I50" s="210"/>
      <c r="J50" s="25"/>
      <c r="K50" s="25"/>
      <c r="L50" s="21"/>
      <c r="M50" s="21"/>
      <c r="N50" s="25"/>
      <c r="O50" s="25"/>
      <c r="P50" s="21"/>
      <c r="Q50" s="188"/>
      <c r="R50" s="21"/>
      <c r="S50" s="21"/>
      <c r="T50" s="21"/>
      <c r="U50" s="21"/>
      <c r="V50" s="21"/>
      <c r="W50" s="210"/>
      <c r="X50" s="210"/>
      <c r="Y50" s="21"/>
      <c r="Z50" s="21"/>
      <c r="AA50" s="25"/>
      <c r="AB50" s="25"/>
      <c r="AC50" s="25"/>
      <c r="AD50" s="21"/>
      <c r="AE50" s="21"/>
    </row>
    <row r="51" spans="2:31" s="19" customFormat="1" ht="16.5" customHeight="1" x14ac:dyDescent="0.2">
      <c r="B51" s="21"/>
      <c r="C51" s="21"/>
      <c r="D51" s="21"/>
      <c r="E51" s="21"/>
      <c r="F51" s="21"/>
      <c r="G51" s="21"/>
      <c r="H51" s="210"/>
      <c r="I51" s="210"/>
      <c r="J51" s="25"/>
      <c r="K51" s="25"/>
      <c r="L51" s="21"/>
      <c r="M51" s="21"/>
      <c r="N51" s="25"/>
      <c r="O51" s="25"/>
      <c r="P51" s="21"/>
      <c r="Q51" s="188"/>
      <c r="R51" s="21"/>
      <c r="S51" s="21"/>
      <c r="T51" s="21"/>
      <c r="U51" s="21"/>
      <c r="V51" s="21"/>
      <c r="W51" s="210"/>
      <c r="X51" s="210"/>
      <c r="Y51" s="21"/>
      <c r="Z51" s="21"/>
      <c r="AA51" s="25"/>
      <c r="AB51" s="25"/>
      <c r="AC51" s="25"/>
      <c r="AD51" s="21"/>
      <c r="AE51" s="21"/>
    </row>
    <row r="52" spans="2:31" s="19" customFormat="1" ht="16.5" customHeight="1" x14ac:dyDescent="0.2">
      <c r="B52" s="21"/>
      <c r="C52" s="21"/>
      <c r="D52" s="21"/>
      <c r="E52" s="21"/>
      <c r="F52" s="21"/>
      <c r="G52" s="21"/>
      <c r="H52" s="210"/>
      <c r="I52" s="210"/>
      <c r="J52" s="25"/>
      <c r="K52" s="25"/>
      <c r="L52" s="21"/>
      <c r="M52" s="21"/>
      <c r="N52" s="25"/>
      <c r="O52" s="25"/>
      <c r="P52" s="21"/>
      <c r="Q52" s="188"/>
      <c r="R52" s="21"/>
      <c r="S52" s="21"/>
      <c r="T52" s="21"/>
      <c r="U52" s="21"/>
      <c r="V52" s="21"/>
      <c r="W52" s="210"/>
      <c r="X52" s="210"/>
      <c r="Y52" s="21"/>
      <c r="Z52" s="21"/>
      <c r="AA52" s="25"/>
      <c r="AB52" s="25"/>
      <c r="AC52" s="25"/>
      <c r="AD52" s="21"/>
      <c r="AE52" s="21"/>
    </row>
    <row r="53" spans="2:31" s="19" customFormat="1" ht="16.5" customHeight="1" x14ac:dyDescent="0.2">
      <c r="B53" s="21"/>
      <c r="C53" s="21"/>
      <c r="D53" s="21"/>
      <c r="E53" s="21"/>
      <c r="F53" s="21"/>
      <c r="G53" s="21"/>
      <c r="H53" s="210"/>
      <c r="I53" s="210"/>
      <c r="J53" s="25"/>
      <c r="K53" s="25"/>
      <c r="L53" s="21"/>
      <c r="M53" s="21"/>
      <c r="N53" s="25"/>
      <c r="O53" s="25"/>
      <c r="P53" s="21"/>
      <c r="Q53" s="188"/>
      <c r="R53" s="21"/>
      <c r="S53" s="21"/>
      <c r="T53" s="21"/>
      <c r="U53" s="21"/>
      <c r="V53" s="21"/>
      <c r="W53" s="210"/>
      <c r="X53" s="210"/>
      <c r="Y53" s="21"/>
      <c r="Z53" s="21"/>
      <c r="AA53" s="25"/>
      <c r="AB53" s="25"/>
      <c r="AC53" s="25"/>
      <c r="AD53" s="21"/>
      <c r="AE53" s="21"/>
    </row>
    <row r="54" spans="2:31" s="19" customFormat="1" ht="16.5" customHeight="1" x14ac:dyDescent="0.2">
      <c r="B54" s="21"/>
      <c r="C54" s="21"/>
      <c r="D54" s="21"/>
      <c r="E54" s="21"/>
      <c r="F54" s="21"/>
      <c r="G54" s="21"/>
      <c r="H54" s="210"/>
      <c r="I54" s="210"/>
      <c r="J54" s="25"/>
      <c r="K54" s="25"/>
      <c r="L54" s="21"/>
      <c r="M54" s="21"/>
      <c r="N54" s="25"/>
      <c r="O54" s="25"/>
      <c r="P54" s="21"/>
      <c r="Q54" s="188"/>
      <c r="R54" s="21"/>
      <c r="S54" s="21"/>
      <c r="T54" s="21"/>
      <c r="U54" s="21"/>
      <c r="V54" s="21"/>
      <c r="W54" s="210"/>
      <c r="X54" s="210"/>
      <c r="Y54" s="21"/>
      <c r="Z54" s="21"/>
      <c r="AA54" s="25"/>
      <c r="AB54" s="25"/>
      <c r="AC54" s="25"/>
      <c r="AD54" s="21"/>
      <c r="AE54" s="21"/>
    </row>
    <row r="55" spans="2:31" s="19" customFormat="1" ht="16.5" customHeight="1" x14ac:dyDescent="0.2">
      <c r="B55" s="21"/>
      <c r="C55" s="21"/>
      <c r="D55" s="21"/>
      <c r="E55" s="21"/>
      <c r="F55" s="21"/>
      <c r="G55" s="21"/>
      <c r="H55" s="210"/>
      <c r="I55" s="210"/>
      <c r="J55" s="25"/>
      <c r="K55" s="25"/>
      <c r="L55" s="21"/>
      <c r="M55" s="21"/>
      <c r="N55" s="25"/>
      <c r="O55" s="25"/>
      <c r="P55" s="21"/>
      <c r="Q55" s="188"/>
      <c r="R55" s="21"/>
      <c r="S55" s="21"/>
      <c r="T55" s="21"/>
      <c r="U55" s="21"/>
      <c r="V55" s="21"/>
      <c r="W55" s="210"/>
      <c r="X55" s="210"/>
      <c r="Y55" s="21"/>
      <c r="Z55" s="21"/>
      <c r="AA55" s="25"/>
      <c r="AB55" s="25"/>
      <c r="AC55" s="25"/>
      <c r="AD55" s="21"/>
      <c r="AE55" s="21"/>
    </row>
    <row r="56" spans="2:31" s="19" customFormat="1" ht="16.5" customHeight="1" x14ac:dyDescent="0.2">
      <c r="B56" s="21"/>
      <c r="C56" s="21"/>
      <c r="D56" s="21"/>
      <c r="E56" s="21"/>
      <c r="F56" s="21"/>
      <c r="G56" s="21"/>
      <c r="H56" s="210"/>
      <c r="I56" s="210"/>
      <c r="J56" s="25"/>
      <c r="K56" s="25"/>
      <c r="L56" s="21"/>
      <c r="M56" s="21"/>
      <c r="N56" s="25"/>
      <c r="O56" s="25"/>
      <c r="P56" s="21"/>
      <c r="Q56" s="188"/>
      <c r="R56" s="21"/>
      <c r="S56" s="21"/>
      <c r="T56" s="21"/>
      <c r="U56" s="21"/>
      <c r="V56" s="21"/>
      <c r="W56" s="210"/>
      <c r="X56" s="210"/>
      <c r="Y56" s="21"/>
      <c r="Z56" s="21"/>
      <c r="AA56" s="25"/>
      <c r="AB56" s="25"/>
      <c r="AC56" s="25"/>
      <c r="AD56" s="21"/>
      <c r="AE56" s="21"/>
    </row>
    <row r="57" spans="2:31" s="19" customFormat="1" ht="16.5" customHeight="1" x14ac:dyDescent="0.2">
      <c r="B57" s="21"/>
      <c r="C57" s="21"/>
      <c r="D57" s="21"/>
      <c r="E57" s="21"/>
      <c r="F57" s="21"/>
      <c r="G57" s="21"/>
      <c r="H57" s="210"/>
      <c r="I57" s="210"/>
      <c r="J57" s="25"/>
      <c r="K57" s="25"/>
      <c r="L57" s="21"/>
      <c r="M57" s="21"/>
      <c r="N57" s="25"/>
      <c r="O57" s="25"/>
      <c r="P57" s="21"/>
      <c r="Q57" s="188"/>
      <c r="R57" s="21"/>
      <c r="S57" s="21"/>
      <c r="T57" s="21"/>
      <c r="U57" s="21"/>
      <c r="V57" s="21"/>
      <c r="W57" s="210"/>
      <c r="X57" s="210"/>
      <c r="Y57" s="21"/>
      <c r="Z57" s="21"/>
      <c r="AA57" s="25"/>
      <c r="AB57" s="25"/>
      <c r="AC57" s="25"/>
      <c r="AD57" s="21"/>
      <c r="AE57" s="21"/>
    </row>
    <row r="58" spans="2:31" s="19" customFormat="1" ht="16.5" customHeight="1" x14ac:dyDescent="0.2">
      <c r="B58" s="21"/>
      <c r="C58" s="21"/>
      <c r="D58" s="21"/>
      <c r="E58" s="21"/>
      <c r="F58" s="21"/>
      <c r="G58" s="21"/>
      <c r="H58" s="210"/>
      <c r="I58" s="210"/>
      <c r="J58" s="25"/>
      <c r="K58" s="25"/>
      <c r="L58" s="21"/>
      <c r="M58" s="21"/>
      <c r="N58" s="25"/>
      <c r="O58" s="25"/>
      <c r="P58" s="21"/>
      <c r="Q58" s="188"/>
      <c r="R58" s="21"/>
      <c r="S58" s="21"/>
      <c r="T58" s="21"/>
      <c r="U58" s="21"/>
      <c r="V58" s="21"/>
      <c r="W58" s="210"/>
      <c r="X58" s="210"/>
      <c r="Y58" s="21"/>
      <c r="Z58" s="21"/>
      <c r="AA58" s="25"/>
      <c r="AB58" s="25"/>
      <c r="AC58" s="25"/>
      <c r="AD58" s="21"/>
      <c r="AE58" s="21"/>
    </row>
    <row r="59" spans="2:31" s="19" customFormat="1" ht="16.5" customHeight="1" x14ac:dyDescent="0.2">
      <c r="B59" s="21"/>
      <c r="C59" s="21"/>
      <c r="D59" s="21"/>
      <c r="E59" s="21"/>
      <c r="F59" s="21"/>
      <c r="G59" s="21"/>
      <c r="H59" s="210"/>
      <c r="I59" s="210"/>
      <c r="J59" s="25"/>
      <c r="K59" s="25"/>
      <c r="L59" s="21"/>
      <c r="M59" s="21"/>
      <c r="N59" s="25"/>
      <c r="O59" s="25"/>
      <c r="P59" s="21"/>
      <c r="Q59" s="188"/>
      <c r="R59" s="21"/>
      <c r="S59" s="21"/>
      <c r="T59" s="21"/>
      <c r="U59" s="21"/>
      <c r="V59" s="21"/>
      <c r="W59" s="210"/>
      <c r="X59" s="210"/>
      <c r="Y59" s="21"/>
      <c r="Z59" s="21"/>
      <c r="AA59" s="25"/>
      <c r="AB59" s="25"/>
      <c r="AC59" s="25"/>
      <c r="AD59" s="21"/>
      <c r="AE59" s="21"/>
    </row>
    <row r="60" spans="2:31" s="19" customFormat="1" ht="16.5" customHeight="1" x14ac:dyDescent="0.2">
      <c r="B60" s="21"/>
      <c r="C60" s="21"/>
      <c r="D60" s="21"/>
      <c r="E60" s="21"/>
      <c r="F60" s="21"/>
      <c r="G60" s="21"/>
      <c r="H60" s="210"/>
      <c r="I60" s="210"/>
      <c r="J60" s="25"/>
      <c r="K60" s="25"/>
      <c r="L60" s="21"/>
      <c r="M60" s="21"/>
      <c r="N60" s="25"/>
      <c r="O60" s="25"/>
      <c r="P60" s="21"/>
      <c r="Q60" s="188"/>
      <c r="R60" s="21"/>
      <c r="S60" s="21"/>
      <c r="T60" s="21"/>
      <c r="U60" s="21"/>
      <c r="V60" s="21"/>
      <c r="W60" s="210"/>
      <c r="X60" s="210"/>
      <c r="Y60" s="21"/>
      <c r="Z60" s="21"/>
      <c r="AA60" s="25"/>
      <c r="AB60" s="25"/>
      <c r="AC60" s="25"/>
      <c r="AD60" s="21"/>
      <c r="AE60" s="21"/>
    </row>
    <row r="61" spans="2:31" s="19" customFormat="1" ht="16.5" customHeight="1" x14ac:dyDescent="0.2">
      <c r="B61" s="21"/>
      <c r="C61" s="21"/>
      <c r="D61" s="21"/>
      <c r="E61" s="21"/>
      <c r="F61" s="21"/>
      <c r="G61" s="21"/>
      <c r="H61" s="210"/>
      <c r="I61" s="210"/>
      <c r="J61" s="25"/>
      <c r="K61" s="25"/>
      <c r="L61" s="21"/>
      <c r="M61" s="21"/>
      <c r="N61" s="25"/>
      <c r="O61" s="25"/>
      <c r="P61" s="21"/>
      <c r="Q61" s="188"/>
      <c r="R61" s="21"/>
      <c r="S61" s="21"/>
      <c r="T61" s="21"/>
      <c r="U61" s="21"/>
      <c r="V61" s="21"/>
      <c r="W61" s="210"/>
      <c r="X61" s="210"/>
      <c r="Y61" s="21"/>
      <c r="Z61" s="21"/>
      <c r="AA61" s="25"/>
      <c r="AB61" s="25"/>
      <c r="AC61" s="25"/>
      <c r="AD61" s="21"/>
      <c r="AE61" s="21"/>
    </row>
    <row r="62" spans="2:31" ht="9.75" customHeight="1" x14ac:dyDescent="0.2"/>
    <row r="63" spans="2:31" ht="12" customHeight="1" x14ac:dyDescent="0.2">
      <c r="B63" s="12"/>
      <c r="C63" s="10"/>
      <c r="D63" s="10"/>
      <c r="E63" s="10"/>
      <c r="F63" s="10"/>
      <c r="G63" s="10"/>
      <c r="H63" s="208"/>
      <c r="I63" s="208"/>
      <c r="J63" s="35"/>
      <c r="K63" s="35"/>
      <c r="L63" s="10"/>
      <c r="M63" s="10"/>
      <c r="N63" s="35"/>
      <c r="O63" s="35"/>
      <c r="P63" s="10"/>
      <c r="Q63" s="92"/>
      <c r="R63" s="10"/>
      <c r="S63" s="10"/>
      <c r="T63" s="10"/>
      <c r="U63" s="10"/>
      <c r="V63" s="10"/>
      <c r="W63" s="208"/>
      <c r="X63" s="208"/>
      <c r="Y63" s="10"/>
      <c r="Z63" s="10"/>
      <c r="AA63" s="35"/>
      <c r="AB63" s="35"/>
      <c r="AC63" s="35"/>
      <c r="AD63" s="10"/>
      <c r="AE63" s="11"/>
    </row>
    <row r="64" spans="2:31" s="19" customFormat="1" ht="14.4" x14ac:dyDescent="0.2">
      <c r="B64" s="750"/>
      <c r="C64" s="735"/>
      <c r="D64" s="151"/>
      <c r="E64" s="31" t="s">
        <v>425</v>
      </c>
      <c r="F64" s="31"/>
      <c r="G64" s="31"/>
      <c r="H64" s="209"/>
      <c r="I64" s="209"/>
      <c r="J64" s="25"/>
      <c r="K64" s="25"/>
      <c r="L64" s="21"/>
      <c r="M64" s="21"/>
      <c r="N64" s="25"/>
      <c r="O64" s="25"/>
      <c r="P64" s="23" t="s">
        <v>25</v>
      </c>
      <c r="Q64" s="776"/>
      <c r="R64" s="776"/>
      <c r="S64" s="21"/>
      <c r="T64" s="21"/>
      <c r="U64" s="21"/>
      <c r="V64" s="21"/>
      <c r="W64" s="210"/>
      <c r="X64" s="210"/>
      <c r="Y64" s="21"/>
      <c r="Z64" s="21"/>
      <c r="AA64" s="25"/>
      <c r="AB64" s="25"/>
      <c r="AC64" s="25"/>
      <c r="AD64" s="21"/>
      <c r="AE64" s="22"/>
    </row>
    <row r="65" spans="2:31" s="19" customFormat="1" ht="14.4" x14ac:dyDescent="0.2">
      <c r="B65" s="91"/>
      <c r="C65" s="89"/>
      <c r="D65" s="31"/>
      <c r="E65" s="31"/>
      <c r="F65" s="31"/>
      <c r="G65" s="31"/>
      <c r="H65" s="209"/>
      <c r="I65" s="209"/>
      <c r="J65" s="25"/>
      <c r="K65" s="25"/>
      <c r="L65" s="21"/>
      <c r="M65" s="21"/>
      <c r="N65" s="25"/>
      <c r="O65" s="25"/>
      <c r="P65" s="21"/>
      <c r="Q65" s="89"/>
      <c r="R65" s="89"/>
      <c r="S65" s="21"/>
      <c r="T65" s="21"/>
      <c r="U65" s="21"/>
      <c r="V65" s="21"/>
      <c r="W65" s="210"/>
      <c r="X65" s="210"/>
      <c r="Y65" s="21"/>
      <c r="Z65" s="21"/>
      <c r="AA65" s="25"/>
      <c r="AB65" s="25"/>
      <c r="AC65" s="25"/>
      <c r="AD65" s="21"/>
      <c r="AE65" s="22"/>
    </row>
    <row r="66" spans="2:31" s="19" customFormat="1" ht="14.4" x14ac:dyDescent="0.2">
      <c r="B66" s="142"/>
      <c r="C66" s="141"/>
      <c r="D66" s="95" t="s">
        <v>110</v>
      </c>
      <c r="E66" s="96"/>
      <c r="F66" s="96"/>
      <c r="G66" s="96"/>
      <c r="H66" s="249"/>
      <c r="I66" s="249"/>
      <c r="J66" s="39"/>
      <c r="K66" s="39"/>
      <c r="L66" s="16"/>
      <c r="M66" s="16"/>
      <c r="N66" s="39"/>
      <c r="O66" s="39"/>
      <c r="P66" s="16"/>
      <c r="Q66" s="17"/>
      <c r="R66" s="17"/>
      <c r="S66" s="16"/>
      <c r="T66" s="16"/>
      <c r="U66" s="16"/>
      <c r="V66" s="16"/>
      <c r="W66" s="215"/>
      <c r="X66" s="215"/>
      <c r="Y66" s="16"/>
      <c r="Z66" s="16"/>
      <c r="AA66" s="39"/>
      <c r="AB66" s="39"/>
      <c r="AC66" s="39"/>
      <c r="AD66" s="18"/>
      <c r="AE66" s="22"/>
    </row>
    <row r="67" spans="2:31" s="19" customFormat="1" ht="7.5" customHeight="1" x14ac:dyDescent="0.2">
      <c r="B67" s="142"/>
      <c r="C67" s="141"/>
      <c r="D67" s="802"/>
      <c r="E67" s="803"/>
      <c r="F67" s="803"/>
      <c r="G67" s="803"/>
      <c r="H67" s="803"/>
      <c r="I67" s="803"/>
      <c r="J67" s="803"/>
      <c r="K67" s="803"/>
      <c r="L67" s="803"/>
      <c r="M67" s="803"/>
      <c r="N67" s="803"/>
      <c r="O67" s="803"/>
      <c r="P67" s="803"/>
      <c r="Q67" s="803"/>
      <c r="R67" s="803"/>
      <c r="S67" s="803"/>
      <c r="T67" s="803"/>
      <c r="U67" s="803"/>
      <c r="V67" s="803"/>
      <c r="W67" s="803"/>
      <c r="X67" s="803"/>
      <c r="Y67" s="803"/>
      <c r="Z67" s="803"/>
      <c r="AA67" s="803"/>
      <c r="AB67" s="803"/>
      <c r="AC67" s="803"/>
      <c r="AD67" s="804"/>
      <c r="AE67" s="22"/>
    </row>
    <row r="68" spans="2:31" s="19" customFormat="1" ht="7.5" customHeight="1" x14ac:dyDescent="0.2">
      <c r="B68" s="142"/>
      <c r="C68" s="141"/>
      <c r="D68" s="802"/>
      <c r="E68" s="803"/>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4"/>
      <c r="AE68" s="22"/>
    </row>
    <row r="69" spans="2:31" s="19" customFormat="1" ht="7.5" customHeight="1" x14ac:dyDescent="0.2">
      <c r="B69" s="142"/>
      <c r="C69" s="141"/>
      <c r="D69" s="802"/>
      <c r="E69" s="803"/>
      <c r="F69" s="803"/>
      <c r="G69" s="803"/>
      <c r="H69" s="803"/>
      <c r="I69" s="803"/>
      <c r="J69" s="803"/>
      <c r="K69" s="803"/>
      <c r="L69" s="803"/>
      <c r="M69" s="803"/>
      <c r="N69" s="803"/>
      <c r="O69" s="803"/>
      <c r="P69" s="803"/>
      <c r="Q69" s="803"/>
      <c r="R69" s="803"/>
      <c r="S69" s="803"/>
      <c r="T69" s="803"/>
      <c r="U69" s="803"/>
      <c r="V69" s="803"/>
      <c r="W69" s="803"/>
      <c r="X69" s="803"/>
      <c r="Y69" s="803"/>
      <c r="Z69" s="803"/>
      <c r="AA69" s="803"/>
      <c r="AB69" s="803"/>
      <c r="AC69" s="803"/>
      <c r="AD69" s="804"/>
      <c r="AE69" s="22"/>
    </row>
    <row r="70" spans="2:31" s="19" customFormat="1" ht="7.5" customHeight="1" x14ac:dyDescent="0.2">
      <c r="B70" s="142"/>
      <c r="C70" s="141"/>
      <c r="D70" s="805"/>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7"/>
      <c r="AE70" s="22"/>
    </row>
    <row r="71" spans="2:31" s="19" customFormat="1" ht="9.75" customHeight="1" x14ac:dyDescent="0.2">
      <c r="B71" s="142"/>
      <c r="C71" s="141"/>
      <c r="D71" s="31"/>
      <c r="E71" s="31"/>
      <c r="F71" s="31"/>
      <c r="G71" s="31"/>
      <c r="H71" s="209"/>
      <c r="I71" s="209"/>
      <c r="J71" s="25"/>
      <c r="K71" s="25"/>
      <c r="L71" s="21"/>
      <c r="M71" s="21"/>
      <c r="N71" s="25"/>
      <c r="O71" s="25"/>
      <c r="P71" s="21"/>
      <c r="Q71" s="141"/>
      <c r="R71" s="141"/>
      <c r="S71" s="21"/>
      <c r="T71" s="21"/>
      <c r="U71" s="21"/>
      <c r="V71" s="21"/>
      <c r="W71" s="210"/>
      <c r="X71" s="210"/>
      <c r="Y71" s="21"/>
      <c r="Z71" s="21"/>
      <c r="AA71" s="25"/>
      <c r="AB71" s="25"/>
      <c r="AC71" s="25"/>
      <c r="AD71" s="21"/>
      <c r="AE71" s="22"/>
    </row>
    <row r="72" spans="2:31" s="19" customFormat="1" ht="15.75" customHeight="1" x14ac:dyDescent="0.2">
      <c r="B72" s="314"/>
      <c r="C72" s="313"/>
      <c r="D72" s="31"/>
      <c r="E72" s="31"/>
      <c r="F72" s="31"/>
      <c r="G72" s="31"/>
      <c r="H72" s="209"/>
      <c r="I72" s="209"/>
      <c r="J72" s="25"/>
      <c r="K72" s="25"/>
      <c r="L72" s="21"/>
      <c r="M72" s="21"/>
      <c r="N72" s="25"/>
      <c r="O72" s="25"/>
      <c r="P72" s="21"/>
      <c r="Q72" s="313"/>
      <c r="R72" s="313"/>
      <c r="S72" s="21"/>
      <c r="T72" s="21"/>
      <c r="U72" s="735"/>
      <c r="V72" s="735"/>
      <c r="W72" s="318" t="s">
        <v>34</v>
      </c>
      <c r="X72" s="318" t="s">
        <v>36</v>
      </c>
      <c r="Y72" s="319" t="s">
        <v>494</v>
      </c>
      <c r="Z72" s="132"/>
      <c r="AA72" s="132"/>
      <c r="AB72" s="132"/>
      <c r="AC72" s="5"/>
      <c r="AD72" s="21"/>
      <c r="AE72" s="22"/>
    </row>
    <row r="73" spans="2:31" s="19" customFormat="1" ht="15.75" customHeight="1" x14ac:dyDescent="0.2">
      <c r="B73" s="314"/>
      <c r="C73" s="313"/>
      <c r="D73" s="31"/>
      <c r="E73" s="31"/>
      <c r="F73" s="31"/>
      <c r="G73" s="31"/>
      <c r="H73" s="209"/>
      <c r="I73" s="209"/>
      <c r="J73" s="25"/>
      <c r="K73" s="25"/>
      <c r="L73" s="21"/>
      <c r="M73" s="21"/>
      <c r="N73" s="25"/>
      <c r="O73" s="25"/>
      <c r="P73" s="21"/>
      <c r="Q73" s="313"/>
      <c r="R73" s="313"/>
      <c r="S73" s="21"/>
      <c r="T73" s="21"/>
      <c r="V73" s="25"/>
      <c r="W73" s="210"/>
      <c r="X73" s="210"/>
      <c r="Y73" s="25" t="s">
        <v>492</v>
      </c>
      <c r="Z73" s="315"/>
      <c r="AA73" s="312" t="s">
        <v>493</v>
      </c>
      <c r="AB73" s="316"/>
      <c r="AC73" s="316"/>
      <c r="AD73" s="316"/>
      <c r="AE73" s="22"/>
    </row>
    <row r="74" spans="2:31" s="19" customFormat="1" x14ac:dyDescent="0.2">
      <c r="B74" s="20"/>
      <c r="C74" s="21"/>
      <c r="D74" s="71" t="s">
        <v>85</v>
      </c>
      <c r="G74" s="21"/>
      <c r="H74" s="210"/>
      <c r="I74" s="210"/>
      <c r="J74" s="25"/>
      <c r="K74" s="25"/>
      <c r="L74" s="21"/>
      <c r="M74" s="21"/>
      <c r="N74" s="25"/>
      <c r="O74" s="25"/>
      <c r="P74" s="21"/>
      <c r="Q74" s="141"/>
      <c r="R74" s="21"/>
      <c r="S74" s="21"/>
      <c r="T74" s="21"/>
      <c r="U74" s="21"/>
      <c r="V74" s="21"/>
      <c r="W74" s="210"/>
      <c r="X74" s="210"/>
      <c r="Y74" s="71" t="s">
        <v>84</v>
      </c>
      <c r="Z74" s="21"/>
      <c r="AA74" s="25"/>
      <c r="AB74" s="25"/>
      <c r="AC74" s="25"/>
      <c r="AD74" s="21"/>
      <c r="AE74" s="22"/>
    </row>
    <row r="75" spans="2:31" s="19" customFormat="1" x14ac:dyDescent="0.2">
      <c r="B75" s="20"/>
      <c r="C75" s="21"/>
      <c r="D75" s="149"/>
      <c r="E75" s="147" t="s">
        <v>12</v>
      </c>
      <c r="F75" s="733" t="s">
        <v>40</v>
      </c>
      <c r="G75" s="733"/>
      <c r="H75" s="211" t="s">
        <v>426</v>
      </c>
      <c r="I75" s="211">
        <f>J75*N75</f>
        <v>0</v>
      </c>
      <c r="J75" s="738"/>
      <c r="K75" s="739"/>
      <c r="L75" s="21" t="s">
        <v>43</v>
      </c>
      <c r="M75" s="21" t="s">
        <v>15</v>
      </c>
      <c r="N75" s="766"/>
      <c r="O75" s="767"/>
      <c r="P75" s="147" t="s">
        <v>5</v>
      </c>
      <c r="Q75" s="141" t="s">
        <v>16</v>
      </c>
      <c r="R75" s="737">
        <f>J75*N75*2800</f>
        <v>0</v>
      </c>
      <c r="S75" s="737"/>
      <c r="T75" s="737"/>
      <c r="U75" s="147" t="s">
        <v>1</v>
      </c>
      <c r="V75" s="147"/>
      <c r="W75" s="211" t="s">
        <v>427</v>
      </c>
      <c r="X75" s="206"/>
      <c r="Y75" s="149"/>
      <c r="Z75" s="70" t="s">
        <v>17</v>
      </c>
      <c r="AA75" s="156"/>
      <c r="AB75" s="25" t="s">
        <v>18</v>
      </c>
      <c r="AC75" s="741">
        <f>AA75*37</f>
        <v>0</v>
      </c>
      <c r="AD75" s="741"/>
      <c r="AE75" s="22" t="s">
        <v>1</v>
      </c>
    </row>
    <row r="76" spans="2:31" s="19" customFormat="1" x14ac:dyDescent="0.2">
      <c r="B76" s="20"/>
      <c r="C76" s="21"/>
      <c r="D76" s="21"/>
      <c r="E76" s="147"/>
      <c r="F76" s="735" t="s">
        <v>41</v>
      </c>
      <c r="G76" s="735"/>
      <c r="H76" s="211" t="s">
        <v>426</v>
      </c>
      <c r="I76" s="211">
        <f>J76*N76</f>
        <v>0</v>
      </c>
      <c r="J76" s="738"/>
      <c r="K76" s="739"/>
      <c r="L76" s="21" t="s">
        <v>43</v>
      </c>
      <c r="M76" s="21" t="s">
        <v>15</v>
      </c>
      <c r="N76" s="766"/>
      <c r="O76" s="767"/>
      <c r="P76" s="147" t="s">
        <v>5</v>
      </c>
      <c r="Q76" s="141" t="s">
        <v>16</v>
      </c>
      <c r="R76" s="737">
        <f>J76*N76*2800</f>
        <v>0</v>
      </c>
      <c r="S76" s="737"/>
      <c r="T76" s="737"/>
      <c r="U76" s="147" t="s">
        <v>1</v>
      </c>
      <c r="V76" s="147"/>
      <c r="W76" s="211" t="s">
        <v>427</v>
      </c>
      <c r="X76" s="206"/>
      <c r="Y76" s="21"/>
      <c r="Z76" s="25" t="s">
        <v>83</v>
      </c>
      <c r="AA76" s="156"/>
      <c r="AB76" s="25" t="s">
        <v>18</v>
      </c>
      <c r="AC76" s="741">
        <f>AA76*37</f>
        <v>0</v>
      </c>
      <c r="AD76" s="741"/>
      <c r="AE76" s="22" t="s">
        <v>1</v>
      </c>
    </row>
    <row r="77" spans="2:31" s="19" customFormat="1" x14ac:dyDescent="0.2">
      <c r="B77" s="20"/>
      <c r="C77" s="21"/>
      <c r="D77" s="21"/>
      <c r="E77" s="147"/>
      <c r="F77" s="147"/>
      <c r="G77" s="147"/>
      <c r="H77" s="211" t="s">
        <v>426</v>
      </c>
      <c r="I77" s="211">
        <f>J77*N77</f>
        <v>0</v>
      </c>
      <c r="J77" s="738"/>
      <c r="K77" s="739"/>
      <c r="L77" s="21" t="s">
        <v>14</v>
      </c>
      <c r="M77" s="21" t="s">
        <v>15</v>
      </c>
      <c r="N77" s="766"/>
      <c r="O77" s="767"/>
      <c r="P77" s="147" t="s">
        <v>5</v>
      </c>
      <c r="Q77" s="141" t="s">
        <v>16</v>
      </c>
      <c r="R77" s="737">
        <f>J77*N77*2800</f>
        <v>0</v>
      </c>
      <c r="S77" s="737"/>
      <c r="T77" s="737"/>
      <c r="U77" s="147" t="s">
        <v>1</v>
      </c>
      <c r="V77" s="147"/>
      <c r="W77" s="211" t="s">
        <v>427</v>
      </c>
      <c r="X77" s="206"/>
      <c r="Y77" s="21"/>
      <c r="Z77" s="147"/>
      <c r="AA77" s="156"/>
      <c r="AB77" s="25" t="s">
        <v>18</v>
      </c>
      <c r="AC77" s="741">
        <f>AA77*37</f>
        <v>0</v>
      </c>
      <c r="AD77" s="741"/>
      <c r="AE77" s="22" t="s">
        <v>1</v>
      </c>
    </row>
    <row r="78" spans="2:31" s="19" customFormat="1" x14ac:dyDescent="0.2">
      <c r="B78" s="20"/>
      <c r="C78" s="21"/>
      <c r="D78" s="21"/>
      <c r="E78" s="147"/>
      <c r="F78" s="147"/>
      <c r="G78" s="147"/>
      <c r="H78" s="211" t="s">
        <v>426</v>
      </c>
      <c r="I78" s="211">
        <f>J78*N78</f>
        <v>0</v>
      </c>
      <c r="J78" s="36"/>
      <c r="K78" s="36"/>
      <c r="L78" s="145"/>
      <c r="M78" s="145"/>
      <c r="N78" s="239"/>
      <c r="O78" s="239"/>
      <c r="P78" s="145"/>
      <c r="Q78" s="145"/>
      <c r="R78" s="141"/>
      <c r="S78" s="141"/>
      <c r="T78" s="141"/>
      <c r="U78" s="147"/>
      <c r="V78" s="21"/>
      <c r="W78" s="211" t="s">
        <v>427</v>
      </c>
      <c r="X78" s="210"/>
      <c r="Y78" s="21"/>
      <c r="Z78" s="145"/>
      <c r="AA78" s="251"/>
      <c r="AB78" s="25" t="s">
        <v>18</v>
      </c>
      <c r="AC78" s="741">
        <f>AA78*37</f>
        <v>0</v>
      </c>
      <c r="AD78" s="741"/>
      <c r="AE78" s="22" t="s">
        <v>1</v>
      </c>
    </row>
    <row r="79" spans="2:31" s="19" customFormat="1" x14ac:dyDescent="0.2">
      <c r="B79" s="20"/>
      <c r="C79" s="21"/>
      <c r="D79" s="21"/>
      <c r="E79" s="147" t="s">
        <v>94</v>
      </c>
      <c r="F79" s="185"/>
      <c r="G79" s="186"/>
      <c r="H79" s="186"/>
      <c r="I79" s="186"/>
      <c r="J79" s="296"/>
      <c r="K79" s="296"/>
      <c r="L79" s="186"/>
      <c r="M79" s="186"/>
      <c r="N79" s="240"/>
      <c r="O79" s="240"/>
      <c r="P79" s="186"/>
      <c r="Q79" s="186"/>
      <c r="R79" s="186"/>
      <c r="S79" s="186"/>
      <c r="T79" s="186"/>
      <c r="U79" s="187"/>
      <c r="V79" s="147"/>
      <c r="W79" s="211" t="s">
        <v>427</v>
      </c>
      <c r="X79" s="206"/>
      <c r="Y79" s="147"/>
      <c r="Z79" s="147"/>
      <c r="AA79" s="25"/>
      <c r="AB79" s="147"/>
      <c r="AC79" s="147"/>
      <c r="AD79" s="147"/>
      <c r="AE79" s="24"/>
    </row>
    <row r="80" spans="2:31" s="19" customFormat="1" ht="13.5" customHeight="1" x14ac:dyDescent="0.2">
      <c r="B80" s="20"/>
      <c r="C80" s="21"/>
      <c r="D80" s="21"/>
      <c r="E80" s="147" t="s">
        <v>10</v>
      </c>
      <c r="F80" s="185"/>
      <c r="G80" s="186"/>
      <c r="H80" s="186"/>
      <c r="I80" s="186"/>
      <c r="J80" s="296"/>
      <c r="K80" s="296"/>
      <c r="L80" s="186"/>
      <c r="M80" s="186"/>
      <c r="N80" s="240"/>
      <c r="O80" s="240"/>
      <c r="P80" s="186"/>
      <c r="Q80" s="186"/>
      <c r="R80" s="186"/>
      <c r="S80" s="186"/>
      <c r="T80" s="186"/>
      <c r="U80" s="187"/>
      <c r="V80" s="147"/>
      <c r="W80" s="211" t="s">
        <v>427</v>
      </c>
      <c r="X80" s="206"/>
      <c r="Y80" s="149"/>
      <c r="Z80" s="26" t="s">
        <v>17</v>
      </c>
      <c r="AA80" s="768"/>
      <c r="AB80" s="742"/>
      <c r="AC80" s="747"/>
      <c r="AD80" s="770"/>
      <c r="AE80" s="772" t="s">
        <v>1</v>
      </c>
    </row>
    <row r="81" spans="2:31" s="19" customFormat="1" ht="13.5" customHeight="1" x14ac:dyDescent="0.2">
      <c r="B81" s="20"/>
      <c r="C81" s="21"/>
      <c r="D81" s="21"/>
      <c r="E81" s="147"/>
      <c r="F81" s="145"/>
      <c r="G81" s="145"/>
      <c r="H81" s="212"/>
      <c r="I81" s="212"/>
      <c r="J81" s="36"/>
      <c r="K81" s="36"/>
      <c r="L81" s="145"/>
      <c r="M81" s="145"/>
      <c r="N81" s="241"/>
      <c r="O81" s="241"/>
      <c r="P81" s="145"/>
      <c r="Q81" s="145"/>
      <c r="R81" s="145"/>
      <c r="S81" s="145"/>
      <c r="T81" s="145"/>
      <c r="U81" s="145"/>
      <c r="V81" s="147"/>
      <c r="W81" s="211" t="s">
        <v>427</v>
      </c>
      <c r="X81" s="206"/>
      <c r="Y81" s="21"/>
      <c r="Z81" s="25" t="s">
        <v>82</v>
      </c>
      <c r="AA81" s="769"/>
      <c r="AB81" s="744"/>
      <c r="AC81" s="749"/>
      <c r="AD81" s="771"/>
      <c r="AE81" s="772"/>
    </row>
    <row r="82" spans="2:31" s="19" customFormat="1" ht="12.75" customHeight="1" x14ac:dyDescent="0.2">
      <c r="B82" s="20"/>
      <c r="C82" s="21"/>
      <c r="D82" s="21"/>
      <c r="E82" s="147"/>
      <c r="F82" s="145"/>
      <c r="G82" s="145"/>
      <c r="H82" s="212"/>
      <c r="I82" s="212"/>
      <c r="J82" s="36"/>
      <c r="K82" s="36"/>
      <c r="L82" s="145"/>
      <c r="M82" s="145"/>
      <c r="N82" s="241"/>
      <c r="O82" s="241"/>
      <c r="P82" s="145"/>
      <c r="Q82" s="145"/>
      <c r="R82" s="145"/>
      <c r="S82" s="145"/>
      <c r="T82" s="145"/>
      <c r="U82" s="145"/>
      <c r="V82" s="147"/>
      <c r="W82" s="211" t="s">
        <v>427</v>
      </c>
      <c r="X82" s="206"/>
      <c r="Y82" s="21"/>
      <c r="Z82" s="26"/>
      <c r="AA82" s="252"/>
      <c r="AB82" s="148"/>
      <c r="AC82" s="143"/>
      <c r="AD82" s="143"/>
      <c r="AE82" s="144"/>
    </row>
    <row r="83" spans="2:31" s="19" customFormat="1" ht="6.75" customHeight="1" x14ac:dyDescent="0.2">
      <c r="B83" s="20"/>
      <c r="C83" s="21"/>
      <c r="D83" s="21"/>
      <c r="E83" s="147"/>
      <c r="F83" s="145"/>
      <c r="G83" s="145"/>
      <c r="H83" s="212"/>
      <c r="I83" s="212"/>
      <c r="J83" s="36"/>
      <c r="K83" s="36"/>
      <c r="L83" s="145"/>
      <c r="M83" s="145"/>
      <c r="N83" s="241"/>
      <c r="O83" s="241"/>
      <c r="P83" s="145"/>
      <c r="Q83" s="145"/>
      <c r="R83" s="145"/>
      <c r="S83" s="145"/>
      <c r="T83" s="145"/>
      <c r="U83" s="145"/>
      <c r="V83" s="147"/>
      <c r="W83" s="211" t="s">
        <v>427</v>
      </c>
      <c r="X83" s="206"/>
      <c r="Y83" s="21"/>
      <c r="Z83" s="26"/>
      <c r="AA83" s="253"/>
      <c r="AB83" s="84"/>
      <c r="AC83" s="85"/>
      <c r="AD83" s="85"/>
      <c r="AE83" s="86"/>
    </row>
    <row r="84" spans="2:31" s="19" customFormat="1" x14ac:dyDescent="0.2">
      <c r="B84" s="20"/>
      <c r="C84" s="21"/>
      <c r="D84" s="71" t="s">
        <v>93</v>
      </c>
      <c r="G84" s="21"/>
      <c r="H84" s="210"/>
      <c r="I84" s="210"/>
      <c r="J84" s="25"/>
      <c r="K84" s="25"/>
      <c r="L84" s="21"/>
      <c r="M84" s="21"/>
      <c r="N84" s="242"/>
      <c r="O84" s="242"/>
      <c r="P84" s="21"/>
      <c r="Q84" s="141"/>
      <c r="R84" s="21"/>
      <c r="S84" s="21"/>
      <c r="T84" s="21"/>
      <c r="U84" s="21"/>
      <c r="V84" s="21"/>
      <c r="W84" s="211"/>
      <c r="X84" s="210"/>
      <c r="Y84" s="71" t="s">
        <v>84</v>
      </c>
      <c r="Z84" s="21"/>
      <c r="AA84" s="253"/>
      <c r="AB84" s="84"/>
      <c r="AC84" s="85"/>
      <c r="AD84" s="85"/>
      <c r="AE84" s="86"/>
    </row>
    <row r="85" spans="2:31" s="19" customFormat="1" x14ac:dyDescent="0.2">
      <c r="B85" s="20"/>
      <c r="C85" s="21"/>
      <c r="D85" s="149"/>
      <c r="E85" s="25" t="s">
        <v>92</v>
      </c>
      <c r="F85" s="733"/>
      <c r="G85" s="733"/>
      <c r="H85" s="211" t="s">
        <v>428</v>
      </c>
      <c r="I85" s="211">
        <f>J85*N85</f>
        <v>0</v>
      </c>
      <c r="J85" s="738"/>
      <c r="K85" s="739"/>
      <c r="L85" s="21" t="s">
        <v>43</v>
      </c>
      <c r="M85" s="21" t="s">
        <v>15</v>
      </c>
      <c r="N85" s="766"/>
      <c r="O85" s="767"/>
      <c r="P85" s="147" t="s">
        <v>5</v>
      </c>
      <c r="Q85" s="141" t="s">
        <v>16</v>
      </c>
      <c r="R85" s="737">
        <f>J85*N85*1000</f>
        <v>0</v>
      </c>
      <c r="S85" s="737"/>
      <c r="T85" s="737"/>
      <c r="U85" s="147" t="s">
        <v>1</v>
      </c>
      <c r="V85" s="147"/>
      <c r="W85" s="211" t="s">
        <v>429</v>
      </c>
      <c r="X85" s="206"/>
      <c r="Y85" s="149"/>
      <c r="Z85" s="70" t="s">
        <v>17</v>
      </c>
      <c r="AA85" s="156"/>
      <c r="AB85" s="25" t="s">
        <v>18</v>
      </c>
      <c r="AC85" s="741">
        <f>AA85*37</f>
        <v>0</v>
      </c>
      <c r="AD85" s="741"/>
      <c r="AE85" s="22" t="s">
        <v>1</v>
      </c>
    </row>
    <row r="86" spans="2:31" s="19" customFormat="1" x14ac:dyDescent="0.2">
      <c r="B86" s="20"/>
      <c r="C86" s="21"/>
      <c r="D86" s="21"/>
      <c r="E86" s="147"/>
      <c r="F86" s="735"/>
      <c r="G86" s="735"/>
      <c r="H86" s="211" t="s">
        <v>428</v>
      </c>
      <c r="I86" s="211">
        <f>J86*N86</f>
        <v>0</v>
      </c>
      <c r="J86" s="733"/>
      <c r="K86" s="733"/>
      <c r="L86" s="21"/>
      <c r="M86" s="21"/>
      <c r="N86" s="799"/>
      <c r="O86" s="799"/>
      <c r="P86" s="147"/>
      <c r="Q86" s="141"/>
      <c r="R86" s="735"/>
      <c r="S86" s="735"/>
      <c r="T86" s="735"/>
      <c r="U86" s="147"/>
      <c r="V86" s="147"/>
      <c r="W86" s="211" t="s">
        <v>429</v>
      </c>
      <c r="X86" s="206"/>
      <c r="Y86" s="21"/>
      <c r="Z86" s="25" t="s">
        <v>83</v>
      </c>
      <c r="AA86" s="253"/>
      <c r="AB86" s="84"/>
      <c r="AC86" s="85"/>
      <c r="AD86" s="85"/>
      <c r="AE86" s="86"/>
    </row>
    <row r="87" spans="2:31" s="19" customFormat="1" x14ac:dyDescent="0.2">
      <c r="B87" s="20"/>
      <c r="C87" s="21"/>
      <c r="D87" s="21"/>
      <c r="E87" s="147" t="s">
        <v>94</v>
      </c>
      <c r="F87" s="185"/>
      <c r="G87" s="186"/>
      <c r="H87" s="186"/>
      <c r="I87" s="186"/>
      <c r="J87" s="296"/>
      <c r="K87" s="296"/>
      <c r="L87" s="186"/>
      <c r="M87" s="186"/>
      <c r="N87" s="186"/>
      <c r="O87" s="186"/>
      <c r="P87" s="186"/>
      <c r="Q87" s="186"/>
      <c r="R87" s="186"/>
      <c r="S87" s="186"/>
      <c r="T87" s="186"/>
      <c r="U87" s="187"/>
      <c r="V87" s="147"/>
      <c r="W87" s="206"/>
      <c r="X87" s="206"/>
      <c r="Y87" s="147"/>
      <c r="Z87" s="147"/>
      <c r="AA87" s="253"/>
      <c r="AB87" s="84"/>
      <c r="AC87" s="85"/>
      <c r="AD87" s="85"/>
      <c r="AE87" s="86"/>
    </row>
    <row r="88" spans="2:31" s="19" customFormat="1" ht="15" customHeight="1" x14ac:dyDescent="0.2">
      <c r="B88" s="20"/>
      <c r="C88" s="21"/>
      <c r="D88" s="21"/>
      <c r="E88" s="147" t="s">
        <v>10</v>
      </c>
      <c r="F88" s="185"/>
      <c r="G88" s="186"/>
      <c r="H88" s="186"/>
      <c r="I88" s="186"/>
      <c r="J88" s="296"/>
      <c r="K88" s="296"/>
      <c r="L88" s="186"/>
      <c r="M88" s="186"/>
      <c r="N88" s="186"/>
      <c r="O88" s="186"/>
      <c r="P88" s="186"/>
      <c r="Q88" s="186"/>
      <c r="R88" s="186"/>
      <c r="S88" s="186"/>
      <c r="T88" s="186"/>
      <c r="U88" s="187"/>
      <c r="V88" s="147"/>
      <c r="W88" s="211" t="s">
        <v>429</v>
      </c>
      <c r="X88" s="206"/>
      <c r="Y88" s="149"/>
      <c r="Z88" s="26" t="s">
        <v>17</v>
      </c>
      <c r="AA88" s="768"/>
      <c r="AB88" s="742"/>
      <c r="AC88" s="747"/>
      <c r="AD88" s="770"/>
      <c r="AE88" s="772" t="s">
        <v>1</v>
      </c>
    </row>
    <row r="89" spans="2:31" s="19" customFormat="1" ht="15" customHeight="1" x14ac:dyDescent="0.2">
      <c r="B89" s="20"/>
      <c r="C89" s="21"/>
      <c r="D89" s="21"/>
      <c r="E89" s="147"/>
      <c r="F89" s="145"/>
      <c r="G89" s="145"/>
      <c r="H89" s="212"/>
      <c r="I89" s="212"/>
      <c r="J89" s="36"/>
      <c r="K89" s="36"/>
      <c r="L89" s="145"/>
      <c r="M89" s="145"/>
      <c r="N89" s="145"/>
      <c r="O89" s="145"/>
      <c r="P89" s="145"/>
      <c r="Q89" s="145"/>
      <c r="R89" s="145"/>
      <c r="S89" s="145"/>
      <c r="T89" s="145"/>
      <c r="U89" s="145"/>
      <c r="V89" s="147"/>
      <c r="W89" s="211" t="s">
        <v>429</v>
      </c>
      <c r="X89" s="206"/>
      <c r="Y89" s="21"/>
      <c r="Z89" s="25" t="s">
        <v>82</v>
      </c>
      <c r="AA89" s="769"/>
      <c r="AB89" s="744"/>
      <c r="AC89" s="749"/>
      <c r="AD89" s="771"/>
      <c r="AE89" s="772"/>
    </row>
    <row r="90" spans="2:31" s="19" customFormat="1" x14ac:dyDescent="0.2">
      <c r="B90" s="20"/>
      <c r="C90" s="21"/>
      <c r="D90" s="21"/>
      <c r="E90" s="94"/>
      <c r="F90" s="93"/>
      <c r="G90" s="93"/>
      <c r="H90" s="212"/>
      <c r="I90" s="212"/>
      <c r="J90" s="36"/>
      <c r="K90" s="36"/>
      <c r="L90" s="93"/>
      <c r="M90" s="93"/>
      <c r="N90" s="93"/>
      <c r="O90" s="93"/>
      <c r="P90" s="93"/>
      <c r="Q90" s="93"/>
      <c r="R90" s="93"/>
      <c r="S90" s="93"/>
      <c r="T90" s="93"/>
      <c r="U90" s="93"/>
      <c r="V90" s="94"/>
      <c r="W90" s="211" t="s">
        <v>429</v>
      </c>
      <c r="X90" s="206"/>
      <c r="Y90" s="21"/>
      <c r="AA90" s="253"/>
      <c r="AB90" s="84"/>
      <c r="AC90" s="85"/>
      <c r="AD90" s="85"/>
      <c r="AE90" s="86"/>
    </row>
    <row r="91" spans="2:31" s="19" customFormat="1" ht="13.5" customHeight="1" x14ac:dyDescent="0.2">
      <c r="B91" s="20"/>
      <c r="C91" s="21"/>
      <c r="D91" s="149"/>
      <c r="E91" s="21" t="s">
        <v>13</v>
      </c>
      <c r="F91" s="21" t="s">
        <v>338</v>
      </c>
      <c r="G91" s="21"/>
      <c r="H91" s="210" t="s">
        <v>430</v>
      </c>
      <c r="I91" s="210"/>
      <c r="J91" s="740"/>
      <c r="K91" s="740"/>
      <c r="L91" s="25" t="s">
        <v>126</v>
      </c>
      <c r="M91" s="21" t="s">
        <v>15</v>
      </c>
      <c r="N91" s="741">
        <v>60</v>
      </c>
      <c r="O91" s="741"/>
      <c r="P91" s="25" t="s">
        <v>128</v>
      </c>
      <c r="Q91" s="100" t="s">
        <v>16</v>
      </c>
      <c r="R91" s="737">
        <f>J91*N91</f>
        <v>0</v>
      </c>
      <c r="S91" s="737"/>
      <c r="T91" s="737"/>
      <c r="U91" s="113" t="s">
        <v>1</v>
      </c>
      <c r="V91" s="21"/>
      <c r="W91" s="210"/>
      <c r="X91" s="210"/>
      <c r="AA91" s="38"/>
      <c r="AE91" s="22"/>
    </row>
    <row r="92" spans="2:31" s="19" customFormat="1" ht="13.5" customHeight="1" x14ac:dyDescent="0.2">
      <c r="B92" s="20"/>
      <c r="C92" s="21"/>
      <c r="D92" s="21"/>
      <c r="E92" s="21"/>
      <c r="F92" s="21" t="s">
        <v>339</v>
      </c>
      <c r="G92" s="21"/>
      <c r="H92" s="210" t="s">
        <v>431</v>
      </c>
      <c r="I92" s="210"/>
      <c r="J92" s="740"/>
      <c r="K92" s="740"/>
      <c r="L92" s="25" t="s">
        <v>126</v>
      </c>
      <c r="M92" s="21" t="s">
        <v>15</v>
      </c>
      <c r="N92" s="741">
        <v>60</v>
      </c>
      <c r="O92" s="741"/>
      <c r="P92" s="25" t="s">
        <v>127</v>
      </c>
      <c r="Q92" s="188" t="s">
        <v>16</v>
      </c>
      <c r="R92" s="737">
        <f>J92*N92</f>
        <v>0</v>
      </c>
      <c r="S92" s="737"/>
      <c r="T92" s="737"/>
      <c r="U92" s="159" t="s">
        <v>1</v>
      </c>
      <c r="V92" s="21"/>
      <c r="W92" s="210"/>
      <c r="X92" s="210"/>
      <c r="AA92" s="38"/>
      <c r="AE92" s="22"/>
    </row>
    <row r="93" spans="2:31" s="19" customFormat="1" ht="13.5" customHeight="1" x14ac:dyDescent="0.2">
      <c r="B93" s="20"/>
      <c r="C93" s="21"/>
      <c r="D93" s="21"/>
      <c r="E93" s="21"/>
      <c r="F93" s="21" t="s">
        <v>340</v>
      </c>
      <c r="G93" s="21"/>
      <c r="H93" s="210" t="s">
        <v>432</v>
      </c>
      <c r="I93" s="210"/>
      <c r="J93" s="740"/>
      <c r="K93" s="740"/>
      <c r="L93" s="25" t="s">
        <v>126</v>
      </c>
      <c r="M93" s="21" t="s">
        <v>15</v>
      </c>
      <c r="N93" s="741">
        <v>60</v>
      </c>
      <c r="O93" s="741"/>
      <c r="P93" s="25" t="s">
        <v>127</v>
      </c>
      <c r="Q93" s="188" t="s">
        <v>16</v>
      </c>
      <c r="R93" s="737">
        <f>J93*N93</f>
        <v>0</v>
      </c>
      <c r="S93" s="737"/>
      <c r="T93" s="737"/>
      <c r="U93" s="159" t="s">
        <v>1</v>
      </c>
      <c r="V93" s="21"/>
      <c r="W93" s="210"/>
      <c r="X93" s="210"/>
      <c r="AA93" s="38"/>
      <c r="AE93" s="22"/>
    </row>
    <row r="94" spans="2:31" s="19" customFormat="1" ht="13.5" customHeight="1" x14ac:dyDescent="0.2">
      <c r="B94" s="20"/>
      <c r="C94" s="21"/>
      <c r="D94" s="21"/>
      <c r="E94" s="21"/>
      <c r="F94" s="21"/>
      <c r="G94" s="21"/>
      <c r="H94" s="210"/>
      <c r="I94" s="210"/>
      <c r="J94" s="25"/>
      <c r="K94" s="25"/>
      <c r="L94" s="25"/>
      <c r="M94" s="21"/>
      <c r="N94" s="183"/>
      <c r="O94" s="183"/>
      <c r="P94" s="25"/>
      <c r="Q94" s="188"/>
      <c r="R94" s="184"/>
      <c r="S94" s="184"/>
      <c r="T94" s="184"/>
      <c r="U94" s="159"/>
      <c r="V94" s="21"/>
      <c r="W94" s="210"/>
      <c r="X94" s="210"/>
      <c r="AA94" s="38"/>
      <c r="AE94" s="22"/>
    </row>
    <row r="95" spans="2:31" s="19" customFormat="1" ht="12.75" customHeight="1" x14ac:dyDescent="0.2">
      <c r="B95" s="20"/>
      <c r="C95" s="21"/>
      <c r="D95" s="21"/>
      <c r="E95" s="21"/>
      <c r="F95" s="21"/>
      <c r="G95" s="21"/>
      <c r="H95" s="210"/>
      <c r="I95" s="210"/>
      <c r="J95" s="203"/>
      <c r="K95" s="203"/>
      <c r="L95" s="21"/>
      <c r="M95" s="21"/>
      <c r="N95" s="90"/>
      <c r="O95" s="90"/>
      <c r="P95" s="25"/>
      <c r="Q95" s="89"/>
      <c r="R95" s="146"/>
      <c r="S95" s="146"/>
      <c r="T95" s="146"/>
      <c r="U95" s="94"/>
      <c r="V95" s="21"/>
      <c r="W95" s="210"/>
      <c r="X95" s="210"/>
      <c r="AA95" s="38"/>
      <c r="AE95" s="22"/>
    </row>
    <row r="96" spans="2:31" s="19" customFormat="1" ht="13.5" customHeight="1" x14ac:dyDescent="0.2">
      <c r="B96" s="20"/>
      <c r="C96" s="21"/>
      <c r="D96" s="149"/>
      <c r="E96" s="97" t="s">
        <v>115</v>
      </c>
      <c r="F96" s="97"/>
      <c r="G96" s="26"/>
      <c r="H96" s="213" t="s">
        <v>115</v>
      </c>
      <c r="I96" s="213"/>
      <c r="J96" s="740"/>
      <c r="K96" s="740"/>
      <c r="L96" s="21" t="s">
        <v>116</v>
      </c>
      <c r="M96" s="21" t="s">
        <v>15</v>
      </c>
      <c r="N96" s="733">
        <v>1518</v>
      </c>
      <c r="O96" s="733"/>
      <c r="P96" s="25" t="s">
        <v>117</v>
      </c>
      <c r="Q96" s="89" t="s">
        <v>16</v>
      </c>
      <c r="R96" s="737">
        <f>J96*N96</f>
        <v>0</v>
      </c>
      <c r="S96" s="737"/>
      <c r="T96" s="737"/>
      <c r="U96" s="94" t="s">
        <v>1</v>
      </c>
      <c r="V96" s="21"/>
      <c r="W96" s="210"/>
      <c r="X96" s="210"/>
      <c r="Y96" s="21"/>
      <c r="Z96" s="21"/>
      <c r="AA96" s="25"/>
      <c r="AB96" s="25"/>
      <c r="AC96" s="25"/>
      <c r="AD96" s="21"/>
      <c r="AE96" s="22"/>
    </row>
    <row r="97" spans="2:31" s="19" customFormat="1" ht="13.5" customHeight="1" x14ac:dyDescent="0.2">
      <c r="B97" s="20"/>
      <c r="C97" s="21"/>
      <c r="D97" s="21"/>
      <c r="E97" s="97"/>
      <c r="F97" s="97"/>
      <c r="G97" s="26"/>
      <c r="H97" s="213"/>
      <c r="I97" s="213"/>
      <c r="J97" s="203"/>
      <c r="K97" s="203"/>
      <c r="L97" s="21"/>
      <c r="M97" s="21"/>
      <c r="N97" s="90"/>
      <c r="O97" s="90"/>
      <c r="P97" s="25"/>
      <c r="Q97" s="89"/>
      <c r="R97" s="89"/>
      <c r="S97" s="89"/>
      <c r="T97" s="89"/>
      <c r="U97" s="94"/>
      <c r="V97" s="21"/>
      <c r="W97" s="210"/>
      <c r="X97" s="210"/>
      <c r="Y97" s="21"/>
      <c r="Z97" s="21"/>
      <c r="AA97" s="25"/>
      <c r="AB97" s="25"/>
      <c r="AC97" s="25"/>
      <c r="AD97" s="21"/>
      <c r="AE97" s="22"/>
    </row>
    <row r="98" spans="2:31" s="19" customFormat="1" ht="24" customHeight="1" x14ac:dyDescent="0.2">
      <c r="B98" s="20"/>
      <c r="C98" s="21"/>
      <c r="E98" s="97"/>
      <c r="F98" s="97"/>
      <c r="H98" s="228"/>
      <c r="I98" s="228"/>
      <c r="J98" s="38"/>
      <c r="K98" s="38"/>
      <c r="V98" s="21"/>
      <c r="W98" s="211" t="s">
        <v>437</v>
      </c>
      <c r="X98" s="210">
        <f>AB98</f>
        <v>0</v>
      </c>
      <c r="Y98" s="21"/>
      <c r="Z98" s="760" t="s">
        <v>23</v>
      </c>
      <c r="AA98" s="760"/>
      <c r="AB98" s="761">
        <f>SUM(R75:T78)+SUM(AC75:AD95)+SUM(R85:T86)+SUM(R91:T97)</f>
        <v>0</v>
      </c>
      <c r="AC98" s="761"/>
      <c r="AD98" s="761"/>
      <c r="AE98" s="32" t="s">
        <v>1</v>
      </c>
    </row>
    <row r="99" spans="2:31" s="19" customFormat="1" ht="6" customHeight="1" x14ac:dyDescent="0.2">
      <c r="B99" s="27"/>
      <c r="C99" s="28"/>
      <c r="D99" s="28"/>
      <c r="E99" s="28"/>
      <c r="F99" s="28"/>
      <c r="G99" s="28"/>
      <c r="H99" s="214"/>
      <c r="I99" s="214"/>
      <c r="J99" s="37"/>
      <c r="K99" s="37"/>
      <c r="L99" s="28"/>
      <c r="M99" s="28"/>
      <c r="N99" s="37"/>
      <c r="O99" s="37"/>
      <c r="P99" s="28"/>
      <c r="Q99" s="29"/>
      <c r="R99" s="28"/>
      <c r="S99" s="28"/>
      <c r="T99" s="28"/>
      <c r="U99" s="28"/>
      <c r="V99" s="28"/>
      <c r="W99" s="214"/>
      <c r="X99" s="214"/>
      <c r="Y99" s="28"/>
      <c r="Z99" s="28"/>
      <c r="AA99" s="37"/>
      <c r="AB99" s="37"/>
      <c r="AC99" s="37"/>
      <c r="AD99" s="28"/>
      <c r="AE99" s="30"/>
    </row>
  </sheetData>
  <mergeCells count="96">
    <mergeCell ref="R30:T30"/>
    <mergeCell ref="J31:K31"/>
    <mergeCell ref="N31:O31"/>
    <mergeCell ref="R31:T31"/>
    <mergeCell ref="J93:K93"/>
    <mergeCell ref="N93:O93"/>
    <mergeCell ref="R93:T93"/>
    <mergeCell ref="J32:K32"/>
    <mergeCell ref="N32:O32"/>
    <mergeCell ref="R32:T32"/>
    <mergeCell ref="R76:T76"/>
    <mergeCell ref="J92:K92"/>
    <mergeCell ref="N92:O92"/>
    <mergeCell ref="R92:T92"/>
    <mergeCell ref="B4:C4"/>
    <mergeCell ref="Q4:R4"/>
    <mergeCell ref="D7:AD10"/>
    <mergeCell ref="F15:G15"/>
    <mergeCell ref="J15:K15"/>
    <mergeCell ref="N15:O15"/>
    <mergeCell ref="R15:T15"/>
    <mergeCell ref="AC15:AD15"/>
    <mergeCell ref="U12:V12"/>
    <mergeCell ref="F16:G16"/>
    <mergeCell ref="J16:K16"/>
    <mergeCell ref="N16:O16"/>
    <mergeCell ref="R16:T16"/>
    <mergeCell ref="AC16:AD16"/>
    <mergeCell ref="J17:K17"/>
    <mergeCell ref="N17:O17"/>
    <mergeCell ref="R17:T17"/>
    <mergeCell ref="AC17:AD17"/>
    <mergeCell ref="N26:O26"/>
    <mergeCell ref="R26:T26"/>
    <mergeCell ref="AC18:AD18"/>
    <mergeCell ref="AA20:AB21"/>
    <mergeCell ref="AC20:AD21"/>
    <mergeCell ref="B64:C64"/>
    <mergeCell ref="Q64:R64"/>
    <mergeCell ref="D67:AD70"/>
    <mergeCell ref="AE20:AE21"/>
    <mergeCell ref="AA28:AB29"/>
    <mergeCell ref="AC28:AD29"/>
    <mergeCell ref="AE28:AE29"/>
    <mergeCell ref="F25:G25"/>
    <mergeCell ref="J25:K25"/>
    <mergeCell ref="N25:O25"/>
    <mergeCell ref="R25:T25"/>
    <mergeCell ref="AC25:AD25"/>
    <mergeCell ref="F26:G26"/>
    <mergeCell ref="J26:K26"/>
    <mergeCell ref="J30:K30"/>
    <mergeCell ref="N30:O30"/>
    <mergeCell ref="AC76:AD76"/>
    <mergeCell ref="J77:K77"/>
    <mergeCell ref="N77:O77"/>
    <mergeCell ref="R77:T77"/>
    <mergeCell ref="AD1:AE1"/>
    <mergeCell ref="M1:AB1"/>
    <mergeCell ref="B2:AE2"/>
    <mergeCell ref="U72:V72"/>
    <mergeCell ref="AC77:AD77"/>
    <mergeCell ref="F75:G75"/>
    <mergeCell ref="J75:K75"/>
    <mergeCell ref="N75:O75"/>
    <mergeCell ref="R75:T75"/>
    <mergeCell ref="AC75:AD75"/>
    <mergeCell ref="Z35:AA35"/>
    <mergeCell ref="AB35:AD35"/>
    <mergeCell ref="F86:G86"/>
    <mergeCell ref="J86:K86"/>
    <mergeCell ref="N86:O86"/>
    <mergeCell ref="R86:T86"/>
    <mergeCell ref="F76:G76"/>
    <mergeCell ref="J76:K76"/>
    <mergeCell ref="N76:O76"/>
    <mergeCell ref="F85:G85"/>
    <mergeCell ref="J85:K85"/>
    <mergeCell ref="N85:O85"/>
    <mergeCell ref="R85:T85"/>
    <mergeCell ref="AC78:AD78"/>
    <mergeCell ref="AE88:AE89"/>
    <mergeCell ref="J91:K91"/>
    <mergeCell ref="N91:O91"/>
    <mergeCell ref="R91:T91"/>
    <mergeCell ref="AA88:AB89"/>
    <mergeCell ref="AC88:AD89"/>
    <mergeCell ref="AA80:AB81"/>
    <mergeCell ref="AC80:AD81"/>
    <mergeCell ref="AE80:AE81"/>
    <mergeCell ref="AC85:AD85"/>
    <mergeCell ref="Z98:AA98"/>
    <mergeCell ref="AB98:AD98"/>
    <mergeCell ref="J96:K96"/>
    <mergeCell ref="N96:O96"/>
    <mergeCell ref="R96:T96"/>
  </mergeCells>
  <phoneticPr fontId="10"/>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集計表２</vt:lpstr>
      <vt:lpstr>集計表１（チェック用）</vt:lpstr>
      <vt:lpstr>メニュー一覧</vt:lpstr>
      <vt:lpstr>様式１（申込書） </vt:lpstr>
      <vt:lpstr>様式２（森林整備）</vt:lpstr>
      <vt:lpstr>様式３（特用林産）</vt:lpstr>
      <vt:lpstr>様式４（木工）</vt:lpstr>
      <vt:lpstr>様式５（水育）</vt:lpstr>
      <vt:lpstr>様式６（現地調査）</vt:lpstr>
      <vt:lpstr>様式７（講義、実験）</vt:lpstr>
      <vt:lpstr>様式８（学校提案）</vt:lpstr>
      <vt:lpstr>学校提案 (記載例)</vt:lpstr>
      <vt:lpstr>学校提案 (記載例２)</vt:lpstr>
      <vt:lpstr>メニュー一覧!Print_Area</vt:lpstr>
      <vt:lpstr>'集計表１（チェック用）'!Print_Area</vt:lpstr>
      <vt:lpstr>集計表２!Print_Area</vt:lpstr>
      <vt:lpstr>'様式３（特用林産）'!Print_Area</vt:lpstr>
      <vt:lpstr>'様式８（学校提案）'!Print_Area</vt:lpstr>
      <vt:lpstr>'集計表１（チェック用）'!Print_Titles</vt:lpstr>
      <vt:lpstr>'様式２（森林整備）'!Print_Titles</vt:lpstr>
      <vt:lpstr>'様式３（特用林産）'!Print_Titles</vt:lpstr>
      <vt:lpstr>'様式４（木工）'!Print_Titles</vt:lpstr>
      <vt:lpstr>'様式５（水育）'!Print_Titles</vt:lpstr>
      <vt:lpstr>'様式６（現地調査）'!Print_Titles</vt:lpstr>
      <vt:lpstr>'様式７（講義、実験）'!Print_Titles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Gifu</cp:lastModifiedBy>
  <cp:lastPrinted>2022-12-19T07:11:38Z</cp:lastPrinted>
  <dcterms:created xsi:type="dcterms:W3CDTF">2012-05-17T11:54:53Z</dcterms:created>
  <dcterms:modified xsi:type="dcterms:W3CDTF">2022-12-22T05:42:55Z</dcterms:modified>
</cp:coreProperties>
</file>