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85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P19" i="1" s="1"/>
  <c r="M19" i="1"/>
  <c r="O18" i="1"/>
  <c r="P18" i="1" s="1"/>
  <c r="M18" i="1"/>
  <c r="P17" i="1"/>
  <c r="O17" i="1"/>
  <c r="M17" i="1"/>
  <c r="O16" i="1"/>
  <c r="P16" i="1" s="1"/>
  <c r="M16" i="1"/>
  <c r="O15" i="1"/>
  <c r="P15" i="1" s="1"/>
  <c r="M15" i="1"/>
  <c r="P14" i="1"/>
  <c r="O14" i="1"/>
  <c r="M14" i="1"/>
  <c r="R13" i="1"/>
  <c r="Q13" i="1"/>
  <c r="O13" i="1"/>
  <c r="P13" i="1" s="1"/>
  <c r="M13" i="1"/>
  <c r="G13" i="1"/>
  <c r="F13" i="1"/>
  <c r="P12" i="1"/>
  <c r="O12" i="1"/>
  <c r="M12" i="1"/>
  <c r="M10" i="1" s="1"/>
  <c r="R10" i="1"/>
  <c r="Q10" i="1"/>
  <c r="P10" i="1"/>
  <c r="O10" i="1"/>
  <c r="L10" i="1"/>
  <c r="K10" i="1"/>
  <c r="J10" i="1"/>
  <c r="I10" i="1"/>
  <c r="H10" i="1"/>
  <c r="G10" i="1"/>
  <c r="F10" i="1"/>
  <c r="E10" i="1"/>
  <c r="D10" i="1"/>
  <c r="C10" i="1"/>
  <c r="B10" i="1"/>
</calcChain>
</file>

<file path=xl/comments1.xml><?xml version="1.0" encoding="utf-8"?>
<comments xmlns="http://schemas.openxmlformats.org/spreadsheetml/2006/main">
  <authors>
    <author>Gifu</author>
  </authors>
  <commentList>
    <comment ref="D12" authorId="0" shapeId="0">
      <text>
        <r>
          <rPr>
            <sz val="9"/>
            <color indexed="81"/>
            <rFont val="MS P ゴシック"/>
            <family val="3"/>
            <charset val="128"/>
          </rPr>
          <t>水道の概況
総括表のI列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水道の概況
総括表のM列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>水道の概況
総括表のJK列</t>
        </r>
      </text>
    </comment>
    <comment ref="H12" authorId="0" shapeId="0">
      <text>
        <r>
          <rPr>
            <sz val="9"/>
            <color indexed="81"/>
            <rFont val="MS P ゴシック"/>
            <family val="3"/>
            <charset val="128"/>
          </rPr>
          <t>水道の概況
総括表のN列</t>
        </r>
      </text>
    </comment>
  </commentList>
</comments>
</file>

<file path=xl/sharedStrings.xml><?xml version="1.0" encoding="utf-8"?>
<sst xmlns="http://schemas.openxmlformats.org/spreadsheetml/2006/main" count="68" uniqueCount="44">
  <si>
    <r>
      <t>第８５表　水道の状況</t>
    </r>
    <r>
      <rPr>
        <sz val="11"/>
        <color theme="1"/>
        <rFont val="游ゴシック"/>
        <family val="2"/>
        <charset val="128"/>
        <scheme val="minor"/>
      </rPr>
      <t>　　　保　健　所　別</t>
    </r>
    <rPh sb="0" eb="1">
      <t>ダイ</t>
    </rPh>
    <rPh sb="3" eb="4">
      <t>ヒョウ</t>
    </rPh>
    <rPh sb="5" eb="7">
      <t>スイドウ</t>
    </rPh>
    <rPh sb="8" eb="10">
      <t>ジョウキョウ</t>
    </rPh>
    <rPh sb="13" eb="14">
      <t>ホ</t>
    </rPh>
    <rPh sb="15" eb="16">
      <t>ケン</t>
    </rPh>
    <rPh sb="17" eb="18">
      <t>トコロ</t>
    </rPh>
    <rPh sb="19" eb="20">
      <t>ベツ</t>
    </rPh>
    <phoneticPr fontId="4"/>
  </si>
  <si>
    <t>平成３０年度</t>
    <rPh sb="0" eb="2">
      <t>ヘイセイ</t>
    </rPh>
    <rPh sb="4" eb="6">
      <t>ネンド</t>
    </rPh>
    <phoneticPr fontId="4"/>
  </si>
  <si>
    <t>保健所</t>
    <rPh sb="0" eb="3">
      <t>ホケンショ</t>
    </rPh>
    <phoneticPr fontId="4"/>
  </si>
  <si>
    <t>行政区域　　　　　内総人口</t>
    <rPh sb="0" eb="2">
      <t>ギョウセイ</t>
    </rPh>
    <rPh sb="2" eb="4">
      <t>クイキ</t>
    </rPh>
    <rPh sb="9" eb="10">
      <t>ナイ</t>
    </rPh>
    <rPh sb="10" eb="13">
      <t>ソウジンコウ</t>
    </rPh>
    <phoneticPr fontId="4"/>
  </si>
  <si>
    <t>上水道</t>
    <rPh sb="0" eb="3">
      <t>ジョウスイドウ</t>
    </rPh>
    <phoneticPr fontId="4"/>
  </si>
  <si>
    <t>簡易水道</t>
    <rPh sb="0" eb="2">
      <t>カンイ</t>
    </rPh>
    <rPh sb="2" eb="4">
      <t>スイドウ</t>
    </rPh>
    <phoneticPr fontId="4"/>
  </si>
  <si>
    <t>専　　　　用　　　　水　　　　道</t>
    <rPh sb="0" eb="1">
      <t>アツム</t>
    </rPh>
    <rPh sb="5" eb="6">
      <t>ヨウ</t>
    </rPh>
    <rPh sb="10" eb="11">
      <t>ミズ</t>
    </rPh>
    <rPh sb="15" eb="16">
      <t>ミチ</t>
    </rPh>
    <phoneticPr fontId="4"/>
  </si>
  <si>
    <t>合計</t>
    <rPh sb="0" eb="2">
      <t>ゴウケイ</t>
    </rPh>
    <phoneticPr fontId="4"/>
  </si>
  <si>
    <t>普及率</t>
    <rPh sb="0" eb="3">
      <t>フキュウリツ</t>
    </rPh>
    <phoneticPr fontId="4"/>
  </si>
  <si>
    <t>その他水道事業</t>
    <rPh sb="2" eb="3">
      <t>タ</t>
    </rPh>
    <rPh sb="3" eb="5">
      <t>スイドウ</t>
    </rPh>
    <rPh sb="5" eb="7">
      <t>ジギョウ</t>
    </rPh>
    <phoneticPr fontId="4"/>
  </si>
  <si>
    <t>自己水源のみによるもの</t>
    <rPh sb="0" eb="2">
      <t>ジコ</t>
    </rPh>
    <rPh sb="2" eb="4">
      <t>スイゲン</t>
    </rPh>
    <phoneticPr fontId="4"/>
  </si>
  <si>
    <t>左記以外のもの</t>
    <rPh sb="0" eb="2">
      <t>サキ</t>
    </rPh>
    <rPh sb="2" eb="4">
      <t>イガイ</t>
    </rPh>
    <phoneticPr fontId="4"/>
  </si>
  <si>
    <t>箇所数</t>
    <rPh sb="0" eb="2">
      <t>カショ</t>
    </rPh>
    <rPh sb="2" eb="3">
      <t>スウ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</si>
  <si>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</si>
  <si>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</si>
  <si>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①　　　　　　　　　　　　　　　　　</t>
    <phoneticPr fontId="4"/>
  </si>
  <si>
    <t>②　　　　　　　</t>
    <phoneticPr fontId="4"/>
  </si>
  <si>
    <t>③　　　　　　　　　　</t>
    <phoneticPr fontId="4"/>
  </si>
  <si>
    <t>④　　　　　　　　</t>
    <phoneticPr fontId="4"/>
  </si>
  <si>
    <t>⑤　　　　　　　　　　</t>
    <phoneticPr fontId="4"/>
  </si>
  <si>
    <t>⑥　　　　　　　　　　</t>
    <phoneticPr fontId="4"/>
  </si>
  <si>
    <t>⑦　　　　　　　　　　</t>
    <phoneticPr fontId="4"/>
  </si>
  <si>
    <t>⑧　　　　　　　　</t>
    <phoneticPr fontId="4"/>
  </si>
  <si>
    <t>⑨　　　　　　　</t>
    <phoneticPr fontId="4"/>
  </si>
  <si>
    <t>⑩　　　　　　　　　</t>
    <phoneticPr fontId="4"/>
  </si>
  <si>
    <t>⑪　　　　　　　　　</t>
    <phoneticPr fontId="4"/>
  </si>
  <si>
    <t>②＋⑤＋　　　　　　　　　　　　⑧＋⑩　　　　　　　　　　</t>
    <phoneticPr fontId="4"/>
  </si>
  <si>
    <t>④＋⑦＋⑨　　　　　＝⑫　　　　　　　　　</t>
    <phoneticPr fontId="4"/>
  </si>
  <si>
    <t>⑫/①×100　　　　　　　　　</t>
    <phoneticPr fontId="4"/>
  </si>
  <si>
    <t>人</t>
    <rPh sb="0" eb="1">
      <t>ニン</t>
    </rPh>
    <phoneticPr fontId="4"/>
  </si>
  <si>
    <t>ヶ所</t>
    <rPh sb="1" eb="2">
      <t>ショ</t>
    </rPh>
    <phoneticPr fontId="4"/>
  </si>
  <si>
    <t>％</t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</si>
  <si>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</si>
  <si>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</si>
  <si>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</si>
  <si>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</si>
  <si>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</si>
  <si>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</si>
  <si>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</si>
  <si>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</si>
  <si>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</si>
  <si>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4"/>
  </si>
  <si>
    <t>　　 (2)現在給水人口（合計）は、行政区域外からの給水があるため、④＋⑦＋⑨＝⑫にならない場合がある。</t>
    <rPh sb="6" eb="8">
      <t>ゲンザイ</t>
    </rPh>
    <rPh sb="8" eb="10">
      <t>キュウスイ</t>
    </rPh>
    <rPh sb="10" eb="12">
      <t>ジンコウ</t>
    </rPh>
    <rPh sb="13" eb="15">
      <t>ゴウケイ</t>
    </rPh>
    <rPh sb="18" eb="20">
      <t>ギョウセイ</t>
    </rPh>
    <rPh sb="20" eb="23">
      <t>クイキガイ</t>
    </rPh>
    <rPh sb="26" eb="28">
      <t>キュウスイ</t>
    </rPh>
    <rPh sb="46" eb="48">
      <t>バアイ</t>
    </rPh>
    <phoneticPr fontId="4"/>
  </si>
  <si>
    <t>注：(1)「行政区域内人口」は、県統計課調の平成30年4月1日現在の推計人口</t>
    <rPh sb="0" eb="1">
      <t>チュウ</t>
    </rPh>
    <rPh sb="6" eb="8">
      <t>ギョウセイ</t>
    </rPh>
    <rPh sb="8" eb="10">
      <t>クイキ</t>
    </rPh>
    <rPh sb="10" eb="11">
      <t>ナイ</t>
    </rPh>
    <rPh sb="11" eb="13">
      <t>ジンコウ</t>
    </rPh>
    <rPh sb="16" eb="17">
      <t>ケン</t>
    </rPh>
    <rPh sb="17" eb="19">
      <t>トウケイ</t>
    </rPh>
    <rPh sb="19" eb="20">
      <t>カ</t>
    </rPh>
    <rPh sb="20" eb="21">
      <t>シラ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rPh sb="34" eb="36">
      <t>スイケイ</t>
    </rPh>
    <rPh sb="36" eb="38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</si>
</sst>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1" xfId="1" applyFont="1" applyFill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 indent="2"/>
    </xf>
    <xf numFmtId="0" fontId="6" fillId="0" borderId="5" xfId="1" applyFont="1" applyFill="1" applyBorder="1" applyAlignment="1">
      <alignment horizontal="distributed" vertical="center" indent="2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distributed" vertical="center" indent="1"/>
    </xf>
    <xf numFmtId="0" fontId="6" fillId="0" borderId="9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distributed" vertical="center" indent="2"/>
    </xf>
    <xf numFmtId="0" fontId="6" fillId="0" borderId="11" xfId="1" applyFont="1" applyFill="1" applyBorder="1" applyAlignment="1">
      <alignment horizontal="distributed" vertical="center" indent="2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distributed" vertical="center" indent="1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distributed" vertical="center" indent="1"/>
    </xf>
    <xf numFmtId="0" fontId="6" fillId="0" borderId="16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distributed" vertical="center"/>
    </xf>
    <xf numFmtId="41" fontId="7" fillId="0" borderId="6" xfId="1" applyNumberFormat="1" applyFont="1" applyFill="1" applyBorder="1">
      <alignment vertical="center"/>
    </xf>
    <xf numFmtId="41" fontId="7" fillId="0" borderId="18" xfId="1" applyNumberFormat="1" applyFont="1" applyFill="1" applyBorder="1">
      <alignment vertical="center"/>
    </xf>
    <xf numFmtId="41" fontId="7" fillId="0" borderId="15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>
      <alignment vertical="center"/>
    </xf>
    <xf numFmtId="0" fontId="6" fillId="0" borderId="5" xfId="1" applyFont="1" applyFill="1" applyBorder="1" applyAlignment="1">
      <alignment horizontal="distributed" vertical="center"/>
    </xf>
    <xf numFmtId="41" fontId="6" fillId="0" borderId="6" xfId="1" applyNumberFormat="1" applyFont="1" applyFill="1" applyBorder="1">
      <alignment vertical="center"/>
    </xf>
    <xf numFmtId="41" fontId="6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4" fillId="0" borderId="0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0" fontId="6" fillId="0" borderId="19" xfId="1" applyFont="1" applyFill="1" applyBorder="1" applyAlignment="1">
      <alignment horizontal="distributed" vertical="center"/>
    </xf>
    <xf numFmtId="41" fontId="6" fillId="0" borderId="20" xfId="1" applyNumberFormat="1" applyFont="1" applyFill="1" applyBorder="1">
      <alignment vertical="center"/>
    </xf>
    <xf numFmtId="41" fontId="6" fillId="0" borderId="19" xfId="1" applyNumberFormat="1" applyFont="1" applyFill="1" applyBorder="1">
      <alignment vertical="center"/>
    </xf>
    <xf numFmtId="41" fontId="4" fillId="0" borderId="21" xfId="1" applyNumberFormat="1" applyFont="1" applyFill="1" applyBorder="1">
      <alignment vertical="center"/>
    </xf>
    <xf numFmtId="176" fontId="6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22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22"/>
  <sheetViews>
    <sheetView tabSelected="1" zoomScaleNormal="100" workbookViewId="0">
      <selection activeCell="A22" sqref="A22"/>
    </sheetView>
  </sheetViews>
  <sheetFormatPr defaultRowHeight="13.5"/>
  <cols>
    <col min="1" max="1" width="11.625" style="3" customWidth="1"/>
    <col min="2" max="13" width="9.625" style="3" customWidth="1"/>
    <col min="14" max="14" width="2.75" style="3" bestFit="1" customWidth="1"/>
    <col min="15" max="15" width="9.625" style="3" bestFit="1" customWidth="1"/>
    <col min="16" max="18" width="9.625" style="3" customWidth="1"/>
    <col min="19" max="16384" width="9" style="3"/>
  </cols>
  <sheetData>
    <row r="1" spans="1:19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9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1</v>
      </c>
    </row>
    <row r="4" spans="1:19" ht="5.0999999999999996" customHeight="1">
      <c r="A4" s="6"/>
      <c r="B4" s="7"/>
      <c r="C4" s="8"/>
      <c r="D4" s="8"/>
      <c r="E4" s="6"/>
      <c r="F4" s="8"/>
      <c r="G4" s="8"/>
      <c r="H4" s="6"/>
      <c r="I4" s="8"/>
      <c r="J4" s="8"/>
      <c r="K4" s="8"/>
      <c r="L4" s="6"/>
      <c r="M4" s="8"/>
      <c r="N4" s="8"/>
      <c r="O4" s="6"/>
      <c r="P4" s="7"/>
      <c r="Q4" s="8"/>
      <c r="R4" s="8"/>
    </row>
    <row r="5" spans="1:19">
      <c r="A5" s="9" t="s">
        <v>2</v>
      </c>
      <c r="B5" s="10" t="s">
        <v>3</v>
      </c>
      <c r="C5" s="11" t="s">
        <v>4</v>
      </c>
      <c r="D5" s="11"/>
      <c r="E5" s="12"/>
      <c r="F5" s="11" t="s">
        <v>5</v>
      </c>
      <c r="G5" s="11"/>
      <c r="H5" s="12"/>
      <c r="I5" s="13" t="s">
        <v>6</v>
      </c>
      <c r="J5" s="14"/>
      <c r="K5" s="14"/>
      <c r="L5" s="15"/>
      <c r="M5" s="16" t="s">
        <v>7</v>
      </c>
      <c r="N5" s="17"/>
      <c r="O5" s="18"/>
      <c r="P5" s="19" t="s">
        <v>8</v>
      </c>
      <c r="Q5" s="13" t="s">
        <v>9</v>
      </c>
      <c r="R5" s="14"/>
    </row>
    <row r="6" spans="1:19">
      <c r="A6" s="9"/>
      <c r="B6" s="10"/>
      <c r="C6" s="20"/>
      <c r="D6" s="20"/>
      <c r="E6" s="21"/>
      <c r="F6" s="20"/>
      <c r="G6" s="20"/>
      <c r="H6" s="21"/>
      <c r="I6" s="22" t="s">
        <v>10</v>
      </c>
      <c r="J6" s="23"/>
      <c r="K6" s="24" t="s">
        <v>11</v>
      </c>
      <c r="L6" s="23"/>
      <c r="M6" s="25" t="s">
        <v>12</v>
      </c>
      <c r="N6" s="26" t="s">
        <v>13</v>
      </c>
      <c r="O6" s="27"/>
      <c r="P6" s="19"/>
      <c r="Q6" s="28" t="s">
        <v>12</v>
      </c>
      <c r="R6" s="29" t="s">
        <v>13</v>
      </c>
    </row>
    <row r="7" spans="1:19">
      <c r="A7" s="30"/>
      <c r="B7" s="31"/>
      <c r="C7" s="32" t="s">
        <v>12</v>
      </c>
      <c r="D7" s="32" t="s">
        <v>14</v>
      </c>
      <c r="E7" s="33" t="s">
        <v>13</v>
      </c>
      <c r="F7" s="32" t="s">
        <v>12</v>
      </c>
      <c r="G7" s="32" t="s">
        <v>14</v>
      </c>
      <c r="H7" s="33" t="s">
        <v>13</v>
      </c>
      <c r="I7" s="32" t="s">
        <v>12</v>
      </c>
      <c r="J7" s="34" t="s">
        <v>13</v>
      </c>
      <c r="K7" s="32" t="s">
        <v>12</v>
      </c>
      <c r="L7" s="33" t="s">
        <v>13</v>
      </c>
      <c r="M7" s="35"/>
      <c r="N7" s="22"/>
      <c r="O7" s="23"/>
      <c r="P7" s="35"/>
      <c r="Q7" s="36"/>
      <c r="R7" s="24"/>
      <c r="S7" s="37"/>
    </row>
    <row r="8" spans="1:19" ht="23.25" customHeight="1">
      <c r="A8" s="38"/>
      <c r="B8" s="39" t="s">
        <v>15</v>
      </c>
      <c r="C8" s="39" t="s">
        <v>16</v>
      </c>
      <c r="D8" s="40" t="s">
        <v>17</v>
      </c>
      <c r="E8" s="40" t="s">
        <v>18</v>
      </c>
      <c r="F8" s="40" t="s">
        <v>19</v>
      </c>
      <c r="G8" s="40" t="s">
        <v>20</v>
      </c>
      <c r="H8" s="41" t="s">
        <v>21</v>
      </c>
      <c r="I8" s="39" t="s">
        <v>22</v>
      </c>
      <c r="J8" s="40" t="s">
        <v>23</v>
      </c>
      <c r="K8" s="39" t="s">
        <v>24</v>
      </c>
      <c r="L8" s="41" t="s">
        <v>25</v>
      </c>
      <c r="M8" s="39" t="s">
        <v>26</v>
      </c>
      <c r="N8" s="42" t="s">
        <v>27</v>
      </c>
      <c r="O8" s="43"/>
      <c r="P8" s="39" t="s">
        <v>28</v>
      </c>
      <c r="Q8" s="40"/>
      <c r="R8" s="44"/>
      <c r="S8" s="37"/>
    </row>
    <row r="9" spans="1:19">
      <c r="A9" s="45"/>
      <c r="B9" s="46" t="s">
        <v>29</v>
      </c>
      <c r="C9" s="47" t="s">
        <v>30</v>
      </c>
      <c r="D9" s="47" t="s">
        <v>29</v>
      </c>
      <c r="E9" s="48" t="s">
        <v>29</v>
      </c>
      <c r="F9" s="49" t="s">
        <v>30</v>
      </c>
      <c r="G9" s="47" t="s">
        <v>29</v>
      </c>
      <c r="H9" s="47" t="s">
        <v>29</v>
      </c>
      <c r="I9" s="47" t="s">
        <v>30</v>
      </c>
      <c r="J9" s="49" t="s">
        <v>29</v>
      </c>
      <c r="K9" s="47" t="s">
        <v>30</v>
      </c>
      <c r="L9" s="47" t="s">
        <v>29</v>
      </c>
      <c r="M9" s="47" t="s">
        <v>30</v>
      </c>
      <c r="N9" s="49"/>
      <c r="O9" s="49" t="s">
        <v>29</v>
      </c>
      <c r="P9" s="47" t="s">
        <v>31</v>
      </c>
      <c r="Q9" s="48" t="s">
        <v>30</v>
      </c>
      <c r="R9" s="49" t="s">
        <v>29</v>
      </c>
      <c r="S9" s="37"/>
    </row>
    <row r="10" spans="1:19" s="56" customFormat="1" ht="15" customHeight="1">
      <c r="A10" s="50" t="s">
        <v>32</v>
      </c>
      <c r="B10" s="51">
        <f t="shared" ref="B10:M10" si="0">SUM(B12:B19)</f>
        <v>1991623</v>
      </c>
      <c r="C10" s="51">
        <f t="shared" si="0"/>
        <v>39</v>
      </c>
      <c r="D10" s="51">
        <f t="shared" si="0"/>
        <v>1993917</v>
      </c>
      <c r="E10" s="51">
        <f t="shared" si="0"/>
        <v>1835320</v>
      </c>
      <c r="F10" s="51">
        <f t="shared" si="0"/>
        <v>63</v>
      </c>
      <c r="G10" s="51">
        <f t="shared" si="0"/>
        <v>85669</v>
      </c>
      <c r="H10" s="51">
        <f t="shared" si="0"/>
        <v>62498</v>
      </c>
      <c r="I10" s="51">
        <f t="shared" si="0"/>
        <v>175</v>
      </c>
      <c r="J10" s="51">
        <f t="shared" si="0"/>
        <v>5164</v>
      </c>
      <c r="K10" s="51">
        <f t="shared" si="0"/>
        <v>31</v>
      </c>
      <c r="L10" s="51">
        <f t="shared" si="0"/>
        <v>3406</v>
      </c>
      <c r="M10" s="51">
        <f t="shared" si="0"/>
        <v>308</v>
      </c>
      <c r="N10" s="52"/>
      <c r="O10" s="53">
        <f>SUM(O12:O19)</f>
        <v>1902982</v>
      </c>
      <c r="P10" s="54">
        <f>O10/B10*100</f>
        <v>95.549308277721238</v>
      </c>
      <c r="Q10" s="51">
        <f>SUM(Q12:Q19)</f>
        <v>36</v>
      </c>
      <c r="R10" s="52">
        <f>SUM(R12:R19)</f>
        <v>1449</v>
      </c>
      <c r="S10" s="55"/>
    </row>
    <row r="11" spans="1:19" ht="15" customHeight="1">
      <c r="A11" s="57"/>
      <c r="B11" s="58"/>
      <c r="C11" s="58"/>
      <c r="D11" s="58"/>
      <c r="E11" s="59"/>
      <c r="F11" s="58"/>
      <c r="G11" s="58"/>
      <c r="H11" s="59"/>
      <c r="I11" s="58"/>
      <c r="J11" s="58"/>
      <c r="K11" s="58"/>
      <c r="L11" s="59"/>
      <c r="M11" s="58"/>
      <c r="N11" s="60"/>
      <c r="O11" s="59"/>
      <c r="P11" s="54"/>
      <c r="Q11" s="58"/>
      <c r="R11" s="61"/>
    </row>
    <row r="12" spans="1:19" ht="15" customHeight="1">
      <c r="A12" s="57" t="s">
        <v>33</v>
      </c>
      <c r="B12" s="58">
        <v>391511</v>
      </c>
      <c r="C12" s="58">
        <v>9</v>
      </c>
      <c r="D12" s="58">
        <v>399250</v>
      </c>
      <c r="E12" s="59">
        <v>368154</v>
      </c>
      <c r="F12" s="58">
        <v>4</v>
      </c>
      <c r="G12" s="58">
        <v>5340</v>
      </c>
      <c r="H12" s="59">
        <v>4119</v>
      </c>
      <c r="I12" s="58">
        <v>38</v>
      </c>
      <c r="J12" s="58">
        <v>2140</v>
      </c>
      <c r="K12" s="58">
        <v>7</v>
      </c>
      <c r="L12" s="59">
        <v>1586</v>
      </c>
      <c r="M12" s="58">
        <f t="shared" ref="M12:M19" si="1">SUM(C12,F12,I12,K12)</f>
        <v>58</v>
      </c>
      <c r="N12" s="62"/>
      <c r="O12" s="59">
        <f>E12+H12+J12</f>
        <v>374413</v>
      </c>
      <c r="P12" s="63">
        <f t="shared" ref="P12:P19" si="2">O12/B12*100</f>
        <v>95.632817468730124</v>
      </c>
      <c r="Q12" s="58">
        <v>3</v>
      </c>
      <c r="R12" s="61">
        <v>138</v>
      </c>
    </row>
    <row r="13" spans="1:19" ht="15" customHeight="1">
      <c r="A13" s="57" t="s">
        <v>34</v>
      </c>
      <c r="B13" s="58">
        <v>362722</v>
      </c>
      <c r="C13" s="58">
        <v>11</v>
      </c>
      <c r="D13" s="58">
        <v>394130</v>
      </c>
      <c r="E13" s="59">
        <v>332648</v>
      </c>
      <c r="F13" s="58">
        <f>25+1</f>
        <v>26</v>
      </c>
      <c r="G13" s="58">
        <f>22957+4358</f>
        <v>27315</v>
      </c>
      <c r="H13" s="59">
        <v>18726</v>
      </c>
      <c r="I13" s="58">
        <v>33</v>
      </c>
      <c r="J13" s="58">
        <v>580</v>
      </c>
      <c r="K13" s="58">
        <v>1</v>
      </c>
      <c r="L13" s="59">
        <v>541</v>
      </c>
      <c r="M13" s="58">
        <f t="shared" si="1"/>
        <v>71</v>
      </c>
      <c r="N13" s="62"/>
      <c r="O13" s="59">
        <f t="shared" ref="O13:O19" si="3">E13+H13+J13</f>
        <v>351954</v>
      </c>
      <c r="P13" s="63">
        <f t="shared" si="2"/>
        <v>97.031335292593226</v>
      </c>
      <c r="Q13" s="58">
        <f>5+21</f>
        <v>26</v>
      </c>
      <c r="R13" s="61">
        <f>161+864</f>
        <v>1025</v>
      </c>
    </row>
    <row r="14" spans="1:19" ht="15" customHeight="1">
      <c r="A14" s="57" t="s">
        <v>35</v>
      </c>
      <c r="B14" s="58">
        <v>146031</v>
      </c>
      <c r="C14" s="58">
        <v>3</v>
      </c>
      <c r="D14" s="58">
        <v>154009</v>
      </c>
      <c r="E14" s="59">
        <v>139926</v>
      </c>
      <c r="F14" s="58">
        <v>0</v>
      </c>
      <c r="G14" s="58">
        <v>0</v>
      </c>
      <c r="H14" s="59">
        <v>0</v>
      </c>
      <c r="I14" s="58">
        <v>29</v>
      </c>
      <c r="J14" s="58">
        <v>120</v>
      </c>
      <c r="K14" s="58">
        <v>2</v>
      </c>
      <c r="L14" s="59">
        <v>0</v>
      </c>
      <c r="M14" s="58">
        <f t="shared" si="1"/>
        <v>34</v>
      </c>
      <c r="N14" s="62"/>
      <c r="O14" s="59">
        <f t="shared" si="3"/>
        <v>140046</v>
      </c>
      <c r="P14" s="63">
        <f t="shared" si="2"/>
        <v>95.901555149249134</v>
      </c>
      <c r="Q14" s="58">
        <v>0</v>
      </c>
      <c r="R14" s="61">
        <v>0</v>
      </c>
    </row>
    <row r="15" spans="1:19" ht="15" customHeight="1">
      <c r="A15" s="57" t="s">
        <v>36</v>
      </c>
      <c r="B15" s="58">
        <v>221433</v>
      </c>
      <c r="C15" s="58">
        <v>7</v>
      </c>
      <c r="D15" s="58">
        <v>226292</v>
      </c>
      <c r="E15" s="59">
        <v>206685</v>
      </c>
      <c r="F15" s="58">
        <v>7</v>
      </c>
      <c r="G15" s="58">
        <v>17184</v>
      </c>
      <c r="H15" s="59">
        <v>12951</v>
      </c>
      <c r="I15" s="58">
        <v>8</v>
      </c>
      <c r="J15" s="58">
        <v>0</v>
      </c>
      <c r="K15" s="58">
        <v>7</v>
      </c>
      <c r="L15" s="59">
        <v>0</v>
      </c>
      <c r="M15" s="58">
        <f t="shared" si="1"/>
        <v>29</v>
      </c>
      <c r="N15" s="62"/>
      <c r="O15" s="59">
        <f t="shared" si="3"/>
        <v>219636</v>
      </c>
      <c r="P15" s="63">
        <f t="shared" si="2"/>
        <v>99.188467843546363</v>
      </c>
      <c r="Q15" s="58">
        <v>1</v>
      </c>
      <c r="R15" s="61">
        <v>91</v>
      </c>
    </row>
    <row r="16" spans="1:19" ht="15" customHeight="1">
      <c r="A16" s="57" t="s">
        <v>37</v>
      </c>
      <c r="B16" s="58">
        <v>201027</v>
      </c>
      <c r="C16" s="58">
        <v>3</v>
      </c>
      <c r="D16" s="58">
        <v>218344</v>
      </c>
      <c r="E16" s="59">
        <v>200590</v>
      </c>
      <c r="F16" s="58">
        <v>0</v>
      </c>
      <c r="G16" s="58">
        <v>0</v>
      </c>
      <c r="H16" s="59">
        <v>0</v>
      </c>
      <c r="I16" s="58">
        <v>2</v>
      </c>
      <c r="J16" s="58">
        <v>1</v>
      </c>
      <c r="K16" s="58">
        <v>3</v>
      </c>
      <c r="L16" s="59">
        <v>1279</v>
      </c>
      <c r="M16" s="58">
        <f t="shared" si="1"/>
        <v>8</v>
      </c>
      <c r="N16" s="62"/>
      <c r="O16" s="59">
        <f t="shared" si="3"/>
        <v>200591</v>
      </c>
      <c r="P16" s="63">
        <f t="shared" si="2"/>
        <v>99.783113711093534</v>
      </c>
      <c r="Q16" s="58">
        <v>1</v>
      </c>
      <c r="R16" s="61">
        <v>68</v>
      </c>
    </row>
    <row r="17" spans="1:18" ht="15" customHeight="1">
      <c r="A17" s="57" t="s">
        <v>38</v>
      </c>
      <c r="B17" s="58">
        <v>125383</v>
      </c>
      <c r="C17" s="58">
        <v>2</v>
      </c>
      <c r="D17" s="58">
        <v>125620</v>
      </c>
      <c r="E17" s="59">
        <v>123480</v>
      </c>
      <c r="F17" s="58">
        <v>1</v>
      </c>
      <c r="G17" s="58">
        <v>150</v>
      </c>
      <c r="H17" s="59">
        <v>85</v>
      </c>
      <c r="I17" s="58">
        <v>8</v>
      </c>
      <c r="J17" s="58">
        <v>300</v>
      </c>
      <c r="K17" s="58">
        <v>1</v>
      </c>
      <c r="L17" s="59">
        <v>0</v>
      </c>
      <c r="M17" s="58">
        <f t="shared" si="1"/>
        <v>12</v>
      </c>
      <c r="N17" s="62"/>
      <c r="O17" s="59">
        <f t="shared" si="3"/>
        <v>123865</v>
      </c>
      <c r="P17" s="63">
        <f t="shared" si="2"/>
        <v>98.789309555521882</v>
      </c>
      <c r="Q17" s="58">
        <v>1</v>
      </c>
      <c r="R17" s="61">
        <v>45</v>
      </c>
    </row>
    <row r="18" spans="1:18" ht="15" customHeight="1">
      <c r="A18" s="57" t="s">
        <v>39</v>
      </c>
      <c r="B18" s="58">
        <v>142306</v>
      </c>
      <c r="C18" s="58">
        <v>3</v>
      </c>
      <c r="D18" s="58">
        <v>120468</v>
      </c>
      <c r="E18" s="59">
        <v>114396</v>
      </c>
      <c r="F18" s="58">
        <v>21</v>
      </c>
      <c r="G18" s="58">
        <v>34790</v>
      </c>
      <c r="H18" s="59">
        <v>26281</v>
      </c>
      <c r="I18" s="58">
        <v>14</v>
      </c>
      <c r="J18" s="58">
        <v>360</v>
      </c>
      <c r="K18" s="58">
        <v>6</v>
      </c>
      <c r="L18" s="59">
        <v>0</v>
      </c>
      <c r="M18" s="58">
        <f t="shared" si="1"/>
        <v>44</v>
      </c>
      <c r="N18" s="62"/>
      <c r="O18" s="59">
        <f t="shared" si="3"/>
        <v>141037</v>
      </c>
      <c r="P18" s="63">
        <f t="shared" si="2"/>
        <v>99.108259665790627</v>
      </c>
      <c r="Q18" s="58">
        <v>3</v>
      </c>
      <c r="R18" s="61">
        <v>54</v>
      </c>
    </row>
    <row r="19" spans="1:18" ht="15" customHeight="1" thickBot="1">
      <c r="A19" s="64" t="s">
        <v>40</v>
      </c>
      <c r="B19" s="65">
        <v>401210</v>
      </c>
      <c r="C19" s="65">
        <v>1</v>
      </c>
      <c r="D19" s="65">
        <v>355804</v>
      </c>
      <c r="E19" s="66">
        <v>349441</v>
      </c>
      <c r="F19" s="65">
        <v>4</v>
      </c>
      <c r="G19" s="65">
        <v>890</v>
      </c>
      <c r="H19" s="66">
        <v>336</v>
      </c>
      <c r="I19" s="65">
        <v>43</v>
      </c>
      <c r="J19" s="65">
        <v>1663</v>
      </c>
      <c r="K19" s="65">
        <v>4</v>
      </c>
      <c r="L19" s="66">
        <v>0</v>
      </c>
      <c r="M19" s="65">
        <f t="shared" si="1"/>
        <v>52</v>
      </c>
      <c r="N19" s="67"/>
      <c r="O19" s="66">
        <f t="shared" si="3"/>
        <v>351440</v>
      </c>
      <c r="P19" s="68">
        <f t="shared" si="2"/>
        <v>87.595025049226095</v>
      </c>
      <c r="Q19" s="65">
        <v>1</v>
      </c>
      <c r="R19" s="69">
        <v>28</v>
      </c>
    </row>
    <row r="20" spans="1:18">
      <c r="A20" s="70" t="s">
        <v>41</v>
      </c>
      <c r="B20" s="71"/>
    </row>
    <row r="21" spans="1:18">
      <c r="A21" s="70" t="s">
        <v>43</v>
      </c>
    </row>
    <row r="22" spans="1:18">
      <c r="A22" s="70" t="s">
        <v>42</v>
      </c>
    </row>
  </sheetData>
  <mergeCells count="16">
    <mergeCell ref="K6:L6"/>
    <mergeCell ref="M6:M7"/>
    <mergeCell ref="N6:O7"/>
    <mergeCell ref="Q6:Q7"/>
    <mergeCell ref="R6:R7"/>
    <mergeCell ref="N8:O8"/>
    <mergeCell ref="A1:R1"/>
    <mergeCell ref="A5:A7"/>
    <mergeCell ref="B5:B7"/>
    <mergeCell ref="C5:E6"/>
    <mergeCell ref="F5:H6"/>
    <mergeCell ref="I5:L5"/>
    <mergeCell ref="M5:O5"/>
    <mergeCell ref="P5:P7"/>
    <mergeCell ref="Q5:R5"/>
    <mergeCell ref="I6:J6"/>
  </mergeCells>
  <phoneticPr fontId="3"/>
  <pageMargins left="0.78700000000000003" right="0.78700000000000003" top="0.98399999999999999" bottom="0.98399999999999999" header="0.51200000000000001" footer="0.51200000000000001"/>
  <pageSetup paperSize="9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2020-06-14T05:38:00Z</cp:lastPrinted>
  <dcterms:created xsi:type="dcterms:W3CDTF">2020-06-14T05:37:28Z</dcterms:created>
  <dcterms:modified xsi:type="dcterms:W3CDTF">2020-06-14T05:38:12Z</dcterms:modified>
</cp:coreProperties>
</file>