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Jd201909261\f\31年度作成(H30衛生年報）\【江崎作業用】30衛生年報\各課\"/>
    </mc:Choice>
  </mc:AlternateContent>
  <bookViews>
    <workbookView xWindow="0" yWindow="0" windowWidth="20490" windowHeight="7680"/>
  </bookViews>
  <sheets>
    <sheet name="79" sheetId="1" r:id="rId1"/>
  </sheets>
  <externalReferences>
    <externalReference r:id="rId2"/>
    <externalReference r:id="rId3"/>
    <externalReference r:id="rId4"/>
  </externalReferences>
  <definedNames>
    <definedName name="第10_調理師免許交付">#REF!</definedName>
    <definedName name="第14_衛生検査">#REF!</definedName>
    <definedName name="第15_衛生検査機関">#REF!</definedName>
    <definedName name="第16_地方衛生研究所">#REF!</definedName>
    <definedName name="第17_特定建築物">#REF!</definedName>
    <definedName name="第18_建築物環境衛生">#REF!</definedName>
    <definedName name="第19_墓地.火葬場">#REF!</definedName>
    <definedName name="第20_埋葬.火葬">#REF!</definedName>
    <definedName name="第21_興行場">#REF!</definedName>
    <definedName name="第22_ホテル営業">#REF!</definedName>
    <definedName name="第23_公衆浴場">#REF!</definedName>
    <definedName name="第24_理容所">#REF!</definedName>
    <definedName name="第25_美容所">#REF!</definedName>
    <definedName name="第26_クリーニング">#REF!</definedName>
    <definedName name="第27_許可.要.食品">#REF!</definedName>
    <definedName name="第28_許可.要しない食品">#REF!</definedName>
    <definedName name="第29_食品衛生管理者">#REF!</definedName>
    <definedName name="第30_製菓衛生師免許">#REF!</definedName>
    <definedName name="第31_食品等.収去試験">#REF!</definedName>
    <definedName name="第32_乳の収去試験">#REF!</definedName>
    <definedName name="第33_乳処理量">#REF!</definedName>
    <definedName name="第34_環境衛生.食品">#REF!</definedName>
    <definedName name="第35_医療法第２５条">#REF!</definedName>
    <definedName name="第36_医療法人.指導">#REF!</definedName>
    <definedName name="第39_就業歯科衛生士">#REF!</definedName>
    <definedName name="第40_就業歯科技工士">#REF!</definedName>
    <definedName name="第42_准看護師">#REF!</definedName>
    <definedName name="第43_就業保健師">#REF!</definedName>
    <definedName name="第48_助産所">#REF!</definedName>
    <definedName name="第49_薬局及び登録販売者">#REF!</definedName>
    <definedName name="第50_薬事監視">#REF!</definedName>
    <definedName name="第51_毒劇物監視">#REF!</definedName>
    <definedName name="第58_狂犬病予防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0" i="1" l="1"/>
  <c r="L20" i="1"/>
  <c r="M19" i="1"/>
  <c r="L19" i="1"/>
  <c r="M18" i="1"/>
  <c r="L18" i="1"/>
  <c r="M17" i="1"/>
  <c r="L17" i="1"/>
  <c r="M16" i="1"/>
  <c r="L16" i="1"/>
  <c r="M15" i="1"/>
  <c r="L15" i="1"/>
  <c r="M14" i="1"/>
  <c r="L14" i="1"/>
  <c r="M13" i="1"/>
  <c r="L13" i="1"/>
  <c r="M12" i="1"/>
  <c r="L12" i="1"/>
  <c r="M11" i="1"/>
  <c r="L11" i="1"/>
  <c r="M10" i="1"/>
  <c r="L10" i="1"/>
  <c r="Y9" i="1"/>
  <c r="X9" i="1"/>
  <c r="W9" i="1"/>
  <c r="W7" i="1" s="1"/>
  <c r="M9" i="1"/>
  <c r="M7" i="1" s="1"/>
  <c r="L9" i="1"/>
  <c r="C9" i="1"/>
  <c r="Y7" i="1"/>
  <c r="X7" i="1"/>
  <c r="V7" i="1"/>
  <c r="U7" i="1"/>
  <c r="T7" i="1"/>
  <c r="S7" i="1"/>
  <c r="R7" i="1"/>
  <c r="Q7" i="1"/>
  <c r="P7" i="1"/>
  <c r="O7" i="1"/>
  <c r="N7" i="1"/>
  <c r="L7" i="1"/>
  <c r="K7" i="1"/>
  <c r="J7" i="1"/>
  <c r="I7" i="1"/>
  <c r="H7" i="1"/>
  <c r="G7" i="1"/>
  <c r="F7" i="1"/>
  <c r="E7" i="1"/>
  <c r="D7" i="1"/>
  <c r="C7" i="1"/>
  <c r="B7" i="1"/>
</calcChain>
</file>

<file path=xl/sharedStrings.xml><?xml version="1.0" encoding="utf-8"?>
<sst xmlns="http://schemas.openxmlformats.org/spreadsheetml/2006/main" count="53" uniqueCount="45">
  <si>
    <r>
      <t>第７９表　薬局・医薬品販売業・医薬品等製造業・毒物又は劇物製造業及び販売業者数</t>
    </r>
    <r>
      <rPr>
        <sz val="11"/>
        <rFont val="ＭＳ Ｐゴシック"/>
        <family val="3"/>
        <charset val="128"/>
      </rPr>
      <t>　　　保　健　所　別</t>
    </r>
    <rPh sb="0" eb="1">
      <t>ダイ</t>
    </rPh>
    <rPh sb="3" eb="4">
      <t>ヒョウ</t>
    </rPh>
    <rPh sb="5" eb="7">
      <t>ヤッキョク</t>
    </rPh>
    <rPh sb="8" eb="11">
      <t>イヤクヒン</t>
    </rPh>
    <rPh sb="11" eb="14">
      <t>ハンバイギョウ</t>
    </rPh>
    <rPh sb="15" eb="18">
      <t>イヤクヒン</t>
    </rPh>
    <rPh sb="18" eb="19">
      <t>トウ</t>
    </rPh>
    <rPh sb="19" eb="22">
      <t>セイゾウギョウ</t>
    </rPh>
    <rPh sb="23" eb="25">
      <t>ドクブツ</t>
    </rPh>
    <rPh sb="25" eb="26">
      <t>マタ</t>
    </rPh>
    <rPh sb="27" eb="29">
      <t>ゲキブツ</t>
    </rPh>
    <rPh sb="29" eb="32">
      <t>セイゾウギョウ</t>
    </rPh>
    <rPh sb="32" eb="33">
      <t>オヨ</t>
    </rPh>
    <rPh sb="34" eb="36">
      <t>ハンバイ</t>
    </rPh>
    <rPh sb="36" eb="38">
      <t>ギョウシャ</t>
    </rPh>
    <rPh sb="38" eb="39">
      <t>スウ</t>
    </rPh>
    <rPh sb="42" eb="43">
      <t>ホ</t>
    </rPh>
    <rPh sb="44" eb="45">
      <t>ケン</t>
    </rPh>
    <rPh sb="46" eb="47">
      <t>ショ</t>
    </rPh>
    <rPh sb="48" eb="49">
      <t>ベツ</t>
    </rPh>
    <phoneticPr fontId="4"/>
  </si>
  <si>
    <t>平成３０年度</t>
    <rPh sb="0" eb="2">
      <t>ヘイセイ</t>
    </rPh>
    <rPh sb="4" eb="6">
      <t>ネンド</t>
    </rPh>
    <phoneticPr fontId="4"/>
  </si>
  <si>
    <t>保健所</t>
    <rPh sb="0" eb="3">
      <t>ホケンショ</t>
    </rPh>
    <phoneticPr fontId="4"/>
  </si>
  <si>
    <t>薬局</t>
    <rPh sb="0" eb="2">
      <t>ヤッキョク</t>
    </rPh>
    <phoneticPr fontId="4"/>
  </si>
  <si>
    <t>医薬品販売業</t>
    <rPh sb="0" eb="3">
      <t>イヤクヒン</t>
    </rPh>
    <rPh sb="3" eb="6">
      <t>ハンバイギョウ</t>
    </rPh>
    <phoneticPr fontId="4"/>
  </si>
  <si>
    <t>配置従事者</t>
    <rPh sb="0" eb="2">
      <t>ハイチ</t>
    </rPh>
    <rPh sb="2" eb="5">
      <t>ジュウジシャ</t>
    </rPh>
    <phoneticPr fontId="4"/>
  </si>
  <si>
    <t>既存配置
従事者</t>
    <rPh sb="0" eb="2">
      <t>キゾン</t>
    </rPh>
    <rPh sb="2" eb="4">
      <t>ハイチ</t>
    </rPh>
    <rPh sb="5" eb="8">
      <t>ジュウジシャ</t>
    </rPh>
    <phoneticPr fontId="4"/>
  </si>
  <si>
    <t>医薬品　　　　　　製造業</t>
    <rPh sb="0" eb="3">
      <t>イヤクヒン</t>
    </rPh>
    <rPh sb="9" eb="12">
      <t>セイゾウギョウ</t>
    </rPh>
    <phoneticPr fontId="4"/>
  </si>
  <si>
    <t>医薬品　　　　　製造販売業</t>
    <rPh sb="0" eb="3">
      <t>イヤクヒン</t>
    </rPh>
    <rPh sb="8" eb="10">
      <t>セイゾウ</t>
    </rPh>
    <rPh sb="10" eb="13">
      <t>ハンバイギョウ</t>
    </rPh>
    <phoneticPr fontId="4"/>
  </si>
  <si>
    <t>医療機器　　　　製造業</t>
    <rPh sb="0" eb="2">
      <t>イリョウ</t>
    </rPh>
    <rPh sb="2" eb="4">
      <t>キキ</t>
    </rPh>
    <rPh sb="8" eb="11">
      <t>セイゾウギョウ</t>
    </rPh>
    <phoneticPr fontId="4"/>
  </si>
  <si>
    <t>医療機器　　　　　製造販売業</t>
    <rPh sb="0" eb="2">
      <t>イリョウ</t>
    </rPh>
    <rPh sb="2" eb="4">
      <t>キキ</t>
    </rPh>
    <rPh sb="9" eb="11">
      <t>セイゾウ</t>
    </rPh>
    <rPh sb="11" eb="14">
      <t>ハンバイギョウ</t>
    </rPh>
    <phoneticPr fontId="4"/>
  </si>
  <si>
    <t>医療機器　　　　　　　修理業</t>
    <rPh sb="0" eb="2">
      <t>イリョウ</t>
    </rPh>
    <rPh sb="2" eb="4">
      <t>キキ</t>
    </rPh>
    <rPh sb="11" eb="14">
      <t>シュウリギョウ</t>
    </rPh>
    <phoneticPr fontId="4"/>
  </si>
  <si>
    <t>化粧品　　　　　　　製造業</t>
    <rPh sb="0" eb="3">
      <t>ケショウヒン</t>
    </rPh>
    <rPh sb="10" eb="13">
      <t>セイゾウギョウ</t>
    </rPh>
    <phoneticPr fontId="4"/>
  </si>
  <si>
    <t>化粧品　　　　　　製造販売業</t>
    <rPh sb="0" eb="3">
      <t>ケショウヒン</t>
    </rPh>
    <rPh sb="9" eb="11">
      <t>セイゾウ</t>
    </rPh>
    <rPh sb="11" eb="14">
      <t>ハンバイギョウ</t>
    </rPh>
    <phoneticPr fontId="4"/>
  </si>
  <si>
    <t>医薬部外品製造業</t>
    <rPh sb="0" eb="2">
      <t>イヤク</t>
    </rPh>
    <rPh sb="2" eb="3">
      <t>ブ</t>
    </rPh>
    <rPh sb="3" eb="4">
      <t>ガイ</t>
    </rPh>
    <rPh sb="4" eb="5">
      <t>ヒン</t>
    </rPh>
    <rPh sb="5" eb="8">
      <t>セイゾウギョウ</t>
    </rPh>
    <phoneticPr fontId="4"/>
  </si>
  <si>
    <t>医薬部外品製造販売業</t>
    <rPh sb="0" eb="2">
      <t>イヤク</t>
    </rPh>
    <rPh sb="2" eb="3">
      <t>ブ</t>
    </rPh>
    <rPh sb="3" eb="4">
      <t>ガイ</t>
    </rPh>
    <rPh sb="4" eb="5">
      <t>ヒン</t>
    </rPh>
    <rPh sb="5" eb="7">
      <t>セイゾウ</t>
    </rPh>
    <rPh sb="7" eb="10">
      <t>ハンバイギョウ</t>
    </rPh>
    <phoneticPr fontId="4"/>
  </si>
  <si>
    <t>毒物又は劇物</t>
    <rPh sb="0" eb="2">
      <t>ドクブツ</t>
    </rPh>
    <rPh sb="2" eb="3">
      <t>マタ</t>
    </rPh>
    <rPh sb="4" eb="6">
      <t>ゲキブツ</t>
    </rPh>
    <phoneticPr fontId="4"/>
  </si>
  <si>
    <t>店舗販売業</t>
    <rPh sb="0" eb="2">
      <t>テンポ</t>
    </rPh>
    <rPh sb="2" eb="5">
      <t>ハンバイギョウ</t>
    </rPh>
    <phoneticPr fontId="4"/>
  </si>
  <si>
    <t>配置販売業</t>
    <rPh sb="0" eb="2">
      <t>ハイチ</t>
    </rPh>
    <rPh sb="2" eb="5">
      <t>ハンバイギョウ</t>
    </rPh>
    <phoneticPr fontId="4"/>
  </si>
  <si>
    <t>卸売　　　　　　　　販売業</t>
    <rPh sb="0" eb="2">
      <t>オロシウ</t>
    </rPh>
    <rPh sb="10" eb="13">
      <t>ハンバイギョウ</t>
    </rPh>
    <phoneticPr fontId="4"/>
  </si>
  <si>
    <t>一般販売業</t>
    <rPh sb="0" eb="2">
      <t>イッパン</t>
    </rPh>
    <rPh sb="2" eb="5">
      <t>ハンバイギョウ</t>
    </rPh>
    <phoneticPr fontId="4"/>
  </si>
  <si>
    <t>既存薬種商
・旧薬種商</t>
    <rPh sb="0" eb="2">
      <t>キゾン</t>
    </rPh>
    <rPh sb="2" eb="4">
      <t>ヤクシュ</t>
    </rPh>
    <rPh sb="4" eb="5">
      <t>ショウ</t>
    </rPh>
    <rPh sb="7" eb="8">
      <t>キュウ</t>
    </rPh>
    <rPh sb="8" eb="10">
      <t>ヤクシュ</t>
    </rPh>
    <rPh sb="10" eb="11">
      <t>ショウ</t>
    </rPh>
    <phoneticPr fontId="4"/>
  </si>
  <si>
    <t>特例販売業</t>
    <rPh sb="0" eb="2">
      <t>トクレイ</t>
    </rPh>
    <rPh sb="2" eb="5">
      <t>ハンバイギョウ</t>
    </rPh>
    <phoneticPr fontId="4"/>
  </si>
  <si>
    <t>既存配置
販売業</t>
    <rPh sb="0" eb="2">
      <t>キゾン</t>
    </rPh>
    <rPh sb="2" eb="4">
      <t>ハイチ</t>
    </rPh>
    <rPh sb="5" eb="8">
      <t>ハンバイギョウ</t>
    </rPh>
    <phoneticPr fontId="4"/>
  </si>
  <si>
    <t>製 造 業</t>
    <rPh sb="0" eb="1">
      <t>セイ</t>
    </rPh>
    <rPh sb="2" eb="3">
      <t>ヅクリ</t>
    </rPh>
    <rPh sb="4" eb="5">
      <t>ギョウ</t>
    </rPh>
    <phoneticPr fontId="4"/>
  </si>
  <si>
    <t>輸 入 業</t>
    <rPh sb="0" eb="1">
      <t>ユ</t>
    </rPh>
    <rPh sb="2" eb="3">
      <t>イリ</t>
    </rPh>
    <rPh sb="4" eb="5">
      <t>ギョウ</t>
    </rPh>
    <phoneticPr fontId="4"/>
  </si>
  <si>
    <t>一　　般</t>
    <rPh sb="0" eb="1">
      <t>イチ</t>
    </rPh>
    <rPh sb="3" eb="4">
      <t>パン</t>
    </rPh>
    <phoneticPr fontId="4"/>
  </si>
  <si>
    <t>農 業 用</t>
    <rPh sb="0" eb="1">
      <t>ノウ</t>
    </rPh>
    <rPh sb="2" eb="3">
      <t>ギョウ</t>
    </rPh>
    <rPh sb="4" eb="5">
      <t>ヨウ</t>
    </rPh>
    <phoneticPr fontId="4"/>
  </si>
  <si>
    <t>特定品目</t>
    <rPh sb="0" eb="2">
      <t>トクテイ</t>
    </rPh>
    <rPh sb="2" eb="4">
      <t>ヒンモク</t>
    </rPh>
    <phoneticPr fontId="4"/>
  </si>
  <si>
    <t>岐阜県</t>
    <rPh sb="0" eb="3">
      <t>ギフケン</t>
    </rPh>
    <phoneticPr fontId="4"/>
  </si>
  <si>
    <t>岐阜</t>
    <rPh sb="0" eb="2">
      <t>ギフ</t>
    </rPh>
    <phoneticPr fontId="4"/>
  </si>
  <si>
    <t>（岐阜市）</t>
    <rPh sb="1" eb="4">
      <t>ギフシ</t>
    </rPh>
    <phoneticPr fontId="4"/>
  </si>
  <si>
    <t>本巣・山県センター</t>
    <rPh sb="0" eb="2">
      <t>モトス</t>
    </rPh>
    <rPh sb="3" eb="5">
      <t>ヤマガタ</t>
    </rPh>
    <phoneticPr fontId="4"/>
  </si>
  <si>
    <t>-</t>
    <phoneticPr fontId="4"/>
  </si>
  <si>
    <t>西濃</t>
    <rPh sb="0" eb="2">
      <t>セイノウ</t>
    </rPh>
    <phoneticPr fontId="4"/>
  </si>
  <si>
    <t>揖斐センター</t>
    <rPh sb="0" eb="2">
      <t>イビ</t>
    </rPh>
    <phoneticPr fontId="4"/>
  </si>
  <si>
    <t>-</t>
  </si>
  <si>
    <t>関</t>
    <rPh sb="0" eb="1">
      <t>セキ</t>
    </rPh>
    <phoneticPr fontId="4"/>
  </si>
  <si>
    <t>可茂</t>
    <rPh sb="0" eb="2">
      <t>カモ</t>
    </rPh>
    <phoneticPr fontId="4"/>
  </si>
  <si>
    <t>郡上センター</t>
    <rPh sb="0" eb="2">
      <t>グジョウ</t>
    </rPh>
    <phoneticPr fontId="4"/>
  </si>
  <si>
    <t>東濃</t>
    <rPh sb="0" eb="2">
      <t>トウノウ</t>
    </rPh>
    <phoneticPr fontId="4"/>
  </si>
  <si>
    <t>恵那</t>
    <rPh sb="0" eb="2">
      <t>エナ</t>
    </rPh>
    <phoneticPr fontId="4"/>
  </si>
  <si>
    <t>飛騨</t>
    <rPh sb="0" eb="2">
      <t>ヒダ</t>
    </rPh>
    <phoneticPr fontId="4"/>
  </si>
  <si>
    <t>下呂センター</t>
    <rPh sb="0" eb="2">
      <t>ゲロ</t>
    </rPh>
    <phoneticPr fontId="4"/>
  </si>
  <si>
    <t>資料：薬務水道課</t>
    <rPh sb="0" eb="2">
      <t>シリョウ</t>
    </rPh>
    <rPh sb="3" eb="4">
      <t>ヤク</t>
    </rPh>
    <rPh sb="4" eb="5">
      <t>ム</t>
    </rPh>
    <rPh sb="5" eb="7">
      <t>スイドウ</t>
    </rPh>
    <rPh sb="7" eb="8">
      <t>カ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</si>
</sst>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51">
    <xf numFmtId="0" fontId="0" fillId="0" borderId="0" xfId="0">
      <alignment vertical="center"/>
    </xf>
    <xf numFmtId="0" fontId="2" fillId="0" borderId="0" xfId="1" applyFont="1" applyFill="1" applyAlignment="1">
      <alignment horizontal="center" vertical="center"/>
    </xf>
    <xf numFmtId="0" fontId="1" fillId="0" borderId="0" xfId="1" applyFont="1" applyFill="1" applyAlignment="1">
      <alignment horizontal="center" vertical="center"/>
    </xf>
    <xf numFmtId="0" fontId="1" fillId="0" borderId="0" xfId="1" applyFont="1" applyFill="1">
      <alignment vertical="center"/>
    </xf>
    <xf numFmtId="0" fontId="1" fillId="0" borderId="1" xfId="1" applyFont="1" applyFill="1" applyBorder="1">
      <alignment vertical="center"/>
    </xf>
    <xf numFmtId="0" fontId="5" fillId="0" borderId="1" xfId="1" applyFont="1" applyFill="1" applyBorder="1" applyAlignment="1">
      <alignment horizontal="right" vertical="center"/>
    </xf>
    <xf numFmtId="0" fontId="1" fillId="0" borderId="2" xfId="1" applyFont="1" applyFill="1" applyBorder="1">
      <alignment vertical="center"/>
    </xf>
    <xf numFmtId="0" fontId="1" fillId="0" borderId="3" xfId="1" applyFont="1" applyFill="1" applyBorder="1">
      <alignment vertical="center"/>
    </xf>
    <xf numFmtId="0" fontId="1" fillId="0" borderId="4" xfId="1" applyFont="1" applyFill="1" applyBorder="1">
      <alignment vertical="center"/>
    </xf>
    <xf numFmtId="0" fontId="1" fillId="0" borderId="0" xfId="1" applyFont="1" applyFill="1" applyBorder="1">
      <alignment vertical="center"/>
    </xf>
    <xf numFmtId="0" fontId="6" fillId="0" borderId="5" xfId="1" applyFont="1" applyFill="1" applyBorder="1" applyAlignment="1">
      <alignment horizontal="distributed" vertical="center" indent="1"/>
    </xf>
    <xf numFmtId="0" fontId="6" fillId="0" borderId="6" xfId="1" applyFont="1" applyFill="1" applyBorder="1" applyAlignment="1">
      <alignment horizontal="distributed" vertical="center"/>
    </xf>
    <xf numFmtId="0" fontId="6" fillId="0" borderId="7" xfId="1" applyFont="1" applyFill="1" applyBorder="1" applyAlignment="1">
      <alignment horizontal="center" vertical="center"/>
    </xf>
    <xf numFmtId="0" fontId="6" fillId="0" borderId="8" xfId="1" applyFont="1" applyFill="1" applyBorder="1" applyAlignment="1">
      <alignment horizontal="center" vertical="center"/>
    </xf>
    <xf numFmtId="0" fontId="6" fillId="0" borderId="9" xfId="1" applyFont="1" applyFill="1" applyBorder="1" applyAlignment="1">
      <alignment horizontal="center" vertical="center"/>
    </xf>
    <xf numFmtId="0" fontId="6" fillId="0" borderId="5" xfId="1" applyFont="1" applyFill="1" applyBorder="1" applyAlignment="1">
      <alignment horizontal="distributed" vertical="center"/>
    </xf>
    <xf numFmtId="0" fontId="6" fillId="0" borderId="5" xfId="1" applyFont="1" applyFill="1" applyBorder="1" applyAlignment="1">
      <alignment horizontal="distributed" vertical="center" wrapText="1"/>
    </xf>
    <xf numFmtId="0" fontId="6" fillId="0" borderId="10" xfId="1" applyFont="1" applyFill="1" applyBorder="1" applyAlignment="1">
      <alignment horizontal="distributed" vertical="center" wrapText="1"/>
    </xf>
    <xf numFmtId="0" fontId="6" fillId="0" borderId="8" xfId="1" applyFont="1" applyFill="1" applyBorder="1" applyAlignment="1">
      <alignment horizontal="distributed" vertical="center" indent="3"/>
    </xf>
    <xf numFmtId="0" fontId="6" fillId="0" borderId="11" xfId="1" applyFont="1" applyFill="1" applyBorder="1" applyAlignment="1">
      <alignment horizontal="distributed" vertical="center" indent="1"/>
    </xf>
    <xf numFmtId="0" fontId="6" fillId="0" borderId="12" xfId="1" applyFont="1" applyFill="1" applyBorder="1" applyAlignment="1">
      <alignment horizontal="distributed" vertical="center"/>
    </xf>
    <xf numFmtId="0" fontId="6" fillId="0" borderId="13" xfId="1" applyFont="1" applyFill="1" applyBorder="1" applyAlignment="1">
      <alignment horizontal="distributed" vertical="center"/>
    </xf>
    <xf numFmtId="0" fontId="6" fillId="0" borderId="9" xfId="1" applyFont="1" applyFill="1" applyBorder="1" applyAlignment="1">
      <alignment horizontal="distributed" vertical="center"/>
    </xf>
    <xf numFmtId="0" fontId="6" fillId="0" borderId="9" xfId="1" applyFont="1" applyFill="1" applyBorder="1" applyAlignment="1">
      <alignment horizontal="distributed" vertical="center" wrapText="1"/>
    </xf>
    <xf numFmtId="0" fontId="6" fillId="0" borderId="13" xfId="1" applyFont="1" applyFill="1" applyBorder="1" applyAlignment="1">
      <alignment horizontal="center" vertical="center"/>
    </xf>
    <xf numFmtId="0" fontId="5" fillId="0" borderId="9" xfId="1" applyFont="1" applyFill="1" applyBorder="1" applyAlignment="1">
      <alignment horizontal="distributed" vertical="center" wrapText="1"/>
    </xf>
    <xf numFmtId="0" fontId="6" fillId="0" borderId="9" xfId="1" applyFont="1" applyFill="1" applyBorder="1" applyAlignment="1">
      <alignment horizontal="center" vertical="center" wrapText="1"/>
    </xf>
    <xf numFmtId="0" fontId="6" fillId="0" borderId="11" xfId="1" applyFont="1" applyFill="1" applyBorder="1" applyAlignment="1">
      <alignment horizontal="distributed" vertical="center"/>
    </xf>
    <xf numFmtId="0" fontId="6" fillId="0" borderId="11" xfId="1" applyFont="1" applyFill="1" applyBorder="1" applyAlignment="1">
      <alignment horizontal="distributed" vertical="center" wrapText="1"/>
    </xf>
    <xf numFmtId="0" fontId="6" fillId="0" borderId="14" xfId="1" applyFont="1" applyFill="1" applyBorder="1" applyAlignment="1">
      <alignment horizontal="center" vertical="center"/>
    </xf>
    <xf numFmtId="0" fontId="7" fillId="0" borderId="5" xfId="1" applyFont="1" applyFill="1" applyBorder="1" applyAlignment="1">
      <alignment horizontal="distributed" vertical="center"/>
    </xf>
    <xf numFmtId="41" fontId="7" fillId="0" borderId="6" xfId="1" applyNumberFormat="1" applyFont="1" applyFill="1" applyBorder="1">
      <alignment vertical="center"/>
    </xf>
    <xf numFmtId="41" fontId="7" fillId="0" borderId="15" xfId="1" applyNumberFormat="1" applyFont="1" applyFill="1" applyBorder="1">
      <alignment vertical="center"/>
    </xf>
    <xf numFmtId="0" fontId="8" fillId="0" borderId="0" xfId="1" applyFont="1" applyFill="1" applyBorder="1">
      <alignment vertical="center"/>
    </xf>
    <xf numFmtId="0" fontId="8" fillId="0" borderId="0" xfId="1" applyFont="1" applyFill="1">
      <alignment vertical="center"/>
    </xf>
    <xf numFmtId="0" fontId="6" fillId="0" borderId="10" xfId="1" applyFont="1" applyFill="1" applyBorder="1" applyAlignment="1">
      <alignment horizontal="distributed" vertical="center"/>
    </xf>
    <xf numFmtId="41" fontId="6" fillId="0" borderId="16" xfId="1" applyNumberFormat="1" applyFont="1" applyFill="1" applyBorder="1">
      <alignment vertical="center"/>
    </xf>
    <xf numFmtId="41" fontId="6" fillId="0" borderId="10" xfId="1" applyNumberFormat="1" applyFont="1" applyFill="1" applyBorder="1">
      <alignment vertical="center"/>
    </xf>
    <xf numFmtId="41" fontId="6" fillId="0" borderId="0" xfId="1" applyNumberFormat="1" applyFont="1" applyFill="1" applyBorder="1">
      <alignment vertical="center"/>
    </xf>
    <xf numFmtId="41" fontId="6" fillId="0" borderId="16" xfId="1" applyNumberFormat="1" applyFont="1" applyFill="1" applyBorder="1" applyAlignment="1">
      <alignment horizontal="right" vertical="center"/>
    </xf>
    <xf numFmtId="41" fontId="6" fillId="0" borderId="0" xfId="1" applyNumberFormat="1" applyFont="1" applyFill="1" applyBorder="1" applyAlignment="1">
      <alignment horizontal="right" vertical="center"/>
    </xf>
    <xf numFmtId="0" fontId="6" fillId="0" borderId="17" xfId="1" applyFont="1" applyFill="1" applyBorder="1" applyAlignment="1">
      <alignment horizontal="distributed" vertical="center"/>
    </xf>
    <xf numFmtId="41" fontId="6" fillId="0" borderId="17" xfId="1" applyNumberFormat="1" applyFont="1" applyFill="1" applyBorder="1">
      <alignment vertical="center"/>
    </xf>
    <xf numFmtId="41" fontId="6" fillId="0" borderId="1" xfId="1" applyNumberFormat="1" applyFont="1" applyFill="1" applyBorder="1">
      <alignment vertical="center"/>
    </xf>
    <xf numFmtId="41" fontId="6" fillId="0" borderId="18" xfId="1" applyNumberFormat="1" applyFont="1" applyFill="1" applyBorder="1">
      <alignment vertical="center"/>
    </xf>
    <xf numFmtId="41" fontId="6" fillId="0" borderId="18" xfId="1" applyNumberFormat="1" applyFont="1" applyFill="1" applyBorder="1" applyAlignment="1">
      <alignment horizontal="right" vertical="center"/>
    </xf>
    <xf numFmtId="41" fontId="6" fillId="0" borderId="1" xfId="1" applyNumberFormat="1" applyFont="1" applyFill="1" applyBorder="1" applyAlignment="1">
      <alignment horizontal="right" vertical="center"/>
    </xf>
    <xf numFmtId="0" fontId="5" fillId="0" borderId="19" xfId="1" applyFont="1" applyFill="1" applyBorder="1" applyAlignment="1">
      <alignment vertical="center"/>
    </xf>
    <xf numFmtId="41" fontId="6" fillId="0" borderId="20" xfId="1" applyNumberFormat="1" applyFont="1" applyFill="1" applyBorder="1">
      <alignment vertical="center"/>
    </xf>
    <xf numFmtId="41" fontId="6" fillId="0" borderId="19" xfId="1" applyNumberFormat="1" applyFont="1" applyFill="1" applyBorder="1">
      <alignment vertical="center"/>
    </xf>
    <xf numFmtId="0" fontId="5" fillId="0" borderId="0" xfId="1" applyFont="1" applyFill="1" applyBorder="1" applyAlignment="1">
      <alignment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ntai.local\fssroot2\28&#32113;&#35336;\&#34907;&#29983;&#34892;&#25919;&#22577;&#21578;&#20363;\27ken&#65288;&#23696;&#38428;&#30476;&#6528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ntai.local\fssroot2\28&#32113;&#35336;\&#34907;&#29983;&#34892;&#25919;&#22577;&#21578;&#20363;\&#20445;&#20581;&#25152;\H28&#34907;&#29983;&#34892;&#25919;&#22577;&#21578;&#20363;&#12398;&#36039;&#26009;&#20316;&#25104;&#12395;&#12388;&#12356;&#12390;(&#29031;&#20250;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ntai.local\fssroot2\Users\p81416\AppData\Local\Microsoft\Windows\Temporary%20Internet%20Files\Content.Outlook\72OWVYR7\&#24179;&#25104;28&#24180;&#24230;&#34907;&#29983;&#34892;&#25919;&#22577;&#21578;&#20363;&#65288;&#20316;&#26989;&#29992;&#65289;_&#38548;&#24180;&#2257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ahyo"/>
      <sheetName val="zahyo2"/>
      <sheetName val="zahyo3"/>
      <sheetName val="入力状況確認"/>
      <sheetName val="エラーリスト"/>
      <sheetName val="送付票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42"/>
      <sheetName val="48"/>
      <sheetName val="49"/>
      <sheetName val="50"/>
      <sheetName val="51"/>
      <sheetName val="52"/>
      <sheetName val="53"/>
      <sheetName val="54"/>
      <sheetName val="542"/>
      <sheetName val="55"/>
      <sheetName val="56"/>
      <sheetName val="57"/>
      <sheetName val="5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照会"/>
      <sheetName val="37(隔年報)"/>
      <sheetName val="38(隔年報)"/>
      <sheetName val="41(隔年報)"/>
      <sheetName val="35(年度報)"/>
      <sheetName val="36(年度報)"/>
      <sheetName val="48(年度報)"/>
      <sheetName val="担当者等表示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Check01_22"/>
      <sheetName val="Clear"/>
      <sheetName val="Pri_mcr"/>
      <sheetName val="Eve_mcr"/>
      <sheetName val="zahyo"/>
      <sheetName val="zahyo2"/>
      <sheetName val="zahyo3"/>
      <sheetName val="入力状況確認"/>
      <sheetName val="エラーリスト"/>
      <sheetName val="送付票"/>
      <sheetName val="11"/>
      <sheetName val="37"/>
      <sheetName val="38"/>
      <sheetName val="39"/>
      <sheetName val="40"/>
      <sheetName val="41"/>
      <sheetName val="43"/>
      <sheetName val="44"/>
      <sheetName val="45"/>
      <sheetName val="46"/>
      <sheetName val="47"/>
      <sheetName val="Comm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Z22"/>
  <sheetViews>
    <sheetView tabSelected="1" workbookViewId="0">
      <pane xSplit="1" topLeftCell="B1" activePane="topRight" state="frozen"/>
      <selection activeCell="J25" sqref="J25"/>
      <selection pane="topRight" activeCell="M12" sqref="M12"/>
    </sheetView>
  </sheetViews>
  <sheetFormatPr defaultRowHeight="13.5" x14ac:dyDescent="0.4"/>
  <cols>
    <col min="1" max="1" width="13.625" style="3" customWidth="1"/>
    <col min="2" max="2" width="8.625" style="3" customWidth="1"/>
    <col min="3" max="4" width="10.125" style="3" customWidth="1"/>
    <col min="5" max="25" width="8.625" style="3" customWidth="1"/>
    <col min="26" max="16384" width="9" style="3"/>
  </cols>
  <sheetData>
    <row r="1" spans="1:26" ht="14.25" x14ac:dyDescent="0.4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3" spans="1:26" ht="14.25" thickBot="1" x14ac:dyDescent="0.4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5" t="s">
        <v>1</v>
      </c>
    </row>
    <row r="4" spans="1:26" ht="5.0999999999999996" customHeight="1" x14ac:dyDescent="0.4">
      <c r="A4" s="6"/>
      <c r="B4" s="7"/>
      <c r="C4" s="7"/>
      <c r="D4" s="7"/>
      <c r="E4" s="7"/>
      <c r="F4" s="7"/>
      <c r="G4" s="7"/>
      <c r="H4" s="7"/>
      <c r="I4" s="6"/>
      <c r="J4" s="6"/>
      <c r="K4" s="6"/>
      <c r="L4" s="6"/>
      <c r="M4" s="7"/>
      <c r="N4" s="8"/>
      <c r="O4" s="6"/>
      <c r="P4" s="6"/>
      <c r="Q4" s="7"/>
      <c r="R4" s="8"/>
      <c r="S4" s="6"/>
      <c r="T4" s="6"/>
      <c r="U4" s="7"/>
      <c r="V4" s="7"/>
      <c r="W4" s="7"/>
      <c r="X4" s="7"/>
      <c r="Y4" s="7"/>
      <c r="Z4" s="9"/>
    </row>
    <row r="5" spans="1:26" ht="13.5" customHeight="1" x14ac:dyDescent="0.4">
      <c r="A5" s="10" t="s">
        <v>2</v>
      </c>
      <c r="B5" s="11" t="s">
        <v>3</v>
      </c>
      <c r="C5" s="12" t="s">
        <v>4</v>
      </c>
      <c r="D5" s="13"/>
      <c r="E5" s="13"/>
      <c r="F5" s="13"/>
      <c r="G5" s="13"/>
      <c r="H5" s="13"/>
      <c r="I5" s="14"/>
      <c r="J5" s="15" t="s">
        <v>5</v>
      </c>
      <c r="K5" s="16" t="s">
        <v>6</v>
      </c>
      <c r="L5" s="17" t="s">
        <v>7</v>
      </c>
      <c r="M5" s="16" t="s">
        <v>8</v>
      </c>
      <c r="N5" s="17" t="s">
        <v>9</v>
      </c>
      <c r="O5" s="17" t="s">
        <v>10</v>
      </c>
      <c r="P5" s="17" t="s">
        <v>11</v>
      </c>
      <c r="Q5" s="16" t="s">
        <v>12</v>
      </c>
      <c r="R5" s="17" t="s">
        <v>13</v>
      </c>
      <c r="S5" s="17" t="s">
        <v>14</v>
      </c>
      <c r="T5" s="17" t="s">
        <v>15</v>
      </c>
      <c r="U5" s="18" t="s">
        <v>16</v>
      </c>
      <c r="V5" s="18"/>
      <c r="W5" s="18"/>
      <c r="X5" s="18"/>
      <c r="Y5" s="18"/>
      <c r="Z5" s="9"/>
    </row>
    <row r="6" spans="1:26" ht="22.5" x14ac:dyDescent="0.4">
      <c r="A6" s="19"/>
      <c r="B6" s="20"/>
      <c r="C6" s="21" t="s">
        <v>17</v>
      </c>
      <c r="D6" s="22" t="s">
        <v>18</v>
      </c>
      <c r="E6" s="23" t="s">
        <v>19</v>
      </c>
      <c r="F6" s="24" t="s">
        <v>20</v>
      </c>
      <c r="G6" s="25" t="s">
        <v>21</v>
      </c>
      <c r="H6" s="21" t="s">
        <v>22</v>
      </c>
      <c r="I6" s="26" t="s">
        <v>23</v>
      </c>
      <c r="J6" s="27"/>
      <c r="K6" s="27"/>
      <c r="L6" s="28"/>
      <c r="M6" s="28"/>
      <c r="N6" s="28"/>
      <c r="O6" s="28"/>
      <c r="P6" s="28"/>
      <c r="Q6" s="28"/>
      <c r="R6" s="28"/>
      <c r="S6" s="28"/>
      <c r="T6" s="28"/>
      <c r="U6" s="24" t="s">
        <v>24</v>
      </c>
      <c r="V6" s="24" t="s">
        <v>25</v>
      </c>
      <c r="W6" s="24" t="s">
        <v>26</v>
      </c>
      <c r="X6" s="24" t="s">
        <v>27</v>
      </c>
      <c r="Y6" s="29" t="s">
        <v>28</v>
      </c>
      <c r="Z6" s="9"/>
    </row>
    <row r="7" spans="1:26" s="34" customFormat="1" x14ac:dyDescent="0.4">
      <c r="A7" s="30" t="s">
        <v>29</v>
      </c>
      <c r="B7" s="31">
        <f t="shared" ref="B7:Y7" si="0">SUM(B9,B11:B20)</f>
        <v>1032</v>
      </c>
      <c r="C7" s="31">
        <f t="shared" si="0"/>
        <v>605</v>
      </c>
      <c r="D7" s="31">
        <f t="shared" si="0"/>
        <v>34</v>
      </c>
      <c r="E7" s="31">
        <f t="shared" si="0"/>
        <v>214</v>
      </c>
      <c r="F7" s="31">
        <f t="shared" si="0"/>
        <v>0</v>
      </c>
      <c r="G7" s="31">
        <f t="shared" si="0"/>
        <v>1</v>
      </c>
      <c r="H7" s="31">
        <f t="shared" si="0"/>
        <v>113</v>
      </c>
      <c r="I7" s="31">
        <f t="shared" si="0"/>
        <v>47</v>
      </c>
      <c r="J7" s="31">
        <f t="shared" si="0"/>
        <v>180</v>
      </c>
      <c r="K7" s="31">
        <f t="shared" si="0"/>
        <v>163</v>
      </c>
      <c r="L7" s="31">
        <f t="shared" si="0"/>
        <v>193</v>
      </c>
      <c r="M7" s="31">
        <f t="shared" si="0"/>
        <v>164</v>
      </c>
      <c r="N7" s="31">
        <f t="shared" si="0"/>
        <v>61</v>
      </c>
      <c r="O7" s="31">
        <f t="shared" si="0"/>
        <v>30</v>
      </c>
      <c r="P7" s="31">
        <f t="shared" si="0"/>
        <v>87</v>
      </c>
      <c r="Q7" s="31">
        <f t="shared" si="0"/>
        <v>67</v>
      </c>
      <c r="R7" s="31">
        <f t="shared" si="0"/>
        <v>47</v>
      </c>
      <c r="S7" s="31">
        <f t="shared" si="0"/>
        <v>38</v>
      </c>
      <c r="T7" s="31">
        <f t="shared" si="0"/>
        <v>26</v>
      </c>
      <c r="U7" s="31">
        <f t="shared" si="0"/>
        <v>43</v>
      </c>
      <c r="V7" s="31">
        <f t="shared" si="0"/>
        <v>13</v>
      </c>
      <c r="W7" s="31">
        <f t="shared" si="0"/>
        <v>806</v>
      </c>
      <c r="X7" s="31">
        <f t="shared" si="0"/>
        <v>309</v>
      </c>
      <c r="Y7" s="32">
        <f t="shared" si="0"/>
        <v>40</v>
      </c>
      <c r="Z7" s="33"/>
    </row>
    <row r="8" spans="1:26" x14ac:dyDescent="0.4">
      <c r="A8" s="35"/>
      <c r="B8" s="36"/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6"/>
      <c r="V8" s="36"/>
      <c r="W8" s="36"/>
      <c r="X8" s="36"/>
      <c r="Y8" s="38"/>
      <c r="Z8" s="9"/>
    </row>
    <row r="9" spans="1:26" x14ac:dyDescent="0.4">
      <c r="A9" s="35" t="s">
        <v>30</v>
      </c>
      <c r="B9" s="36">
        <v>411</v>
      </c>
      <c r="C9" s="37">
        <f>69+137</f>
        <v>206</v>
      </c>
      <c r="D9" s="37">
        <v>12</v>
      </c>
      <c r="E9" s="37">
        <v>115</v>
      </c>
      <c r="F9" s="37">
        <v>0</v>
      </c>
      <c r="G9" s="37">
        <v>0</v>
      </c>
      <c r="H9" s="37">
        <v>0</v>
      </c>
      <c r="I9" s="37">
        <v>11</v>
      </c>
      <c r="J9" s="37">
        <v>71</v>
      </c>
      <c r="K9" s="37">
        <v>38</v>
      </c>
      <c r="L9" s="37">
        <f>48+19</f>
        <v>67</v>
      </c>
      <c r="M9" s="37">
        <f>48+13</f>
        <v>61</v>
      </c>
      <c r="N9" s="37">
        <v>11</v>
      </c>
      <c r="O9" s="37">
        <v>9</v>
      </c>
      <c r="P9" s="37">
        <v>57</v>
      </c>
      <c r="Q9" s="37">
        <v>12</v>
      </c>
      <c r="R9" s="37">
        <v>13</v>
      </c>
      <c r="S9" s="37">
        <v>14</v>
      </c>
      <c r="T9" s="37">
        <v>13</v>
      </c>
      <c r="U9" s="39">
        <v>12</v>
      </c>
      <c r="V9" s="39">
        <v>5</v>
      </c>
      <c r="W9" s="39">
        <f>92+W10</f>
        <v>290</v>
      </c>
      <c r="X9" s="39">
        <f>28+X10</f>
        <v>56</v>
      </c>
      <c r="Y9" s="40">
        <f>5+Y10</f>
        <v>14</v>
      </c>
      <c r="Z9" s="9"/>
    </row>
    <row r="10" spans="1:26" x14ac:dyDescent="0.4">
      <c r="A10" s="35" t="s">
        <v>31</v>
      </c>
      <c r="B10" s="36">
        <v>280</v>
      </c>
      <c r="C10" s="37">
        <v>69</v>
      </c>
      <c r="D10" s="37">
        <v>11</v>
      </c>
      <c r="E10" s="37">
        <v>90</v>
      </c>
      <c r="F10" s="37">
        <v>0</v>
      </c>
      <c r="G10" s="37">
        <v>0</v>
      </c>
      <c r="H10" s="37">
        <v>0</v>
      </c>
      <c r="I10" s="37">
        <v>10</v>
      </c>
      <c r="J10" s="37">
        <v>43</v>
      </c>
      <c r="K10" s="37">
        <v>22</v>
      </c>
      <c r="L10" s="37">
        <f>36+11</f>
        <v>47</v>
      </c>
      <c r="M10" s="37">
        <f>36+7</f>
        <v>43</v>
      </c>
      <c r="N10" s="37">
        <v>3</v>
      </c>
      <c r="O10" s="37">
        <v>2</v>
      </c>
      <c r="P10" s="37">
        <v>44</v>
      </c>
      <c r="Q10" s="37">
        <v>5</v>
      </c>
      <c r="R10" s="37">
        <v>6</v>
      </c>
      <c r="S10" s="37">
        <v>8</v>
      </c>
      <c r="T10" s="37">
        <v>8</v>
      </c>
      <c r="U10" s="39">
        <v>7</v>
      </c>
      <c r="V10" s="39">
        <v>2</v>
      </c>
      <c r="W10" s="39">
        <v>198</v>
      </c>
      <c r="X10" s="39">
        <v>28</v>
      </c>
      <c r="Y10" s="40">
        <v>9</v>
      </c>
      <c r="Z10" s="9"/>
    </row>
    <row r="11" spans="1:26" x14ac:dyDescent="0.4">
      <c r="A11" s="35" t="s">
        <v>32</v>
      </c>
      <c r="B11" s="36">
        <v>59</v>
      </c>
      <c r="C11" s="37">
        <v>47</v>
      </c>
      <c r="D11" s="37">
        <v>3</v>
      </c>
      <c r="E11" s="37">
        <v>8</v>
      </c>
      <c r="F11" s="37">
        <v>0</v>
      </c>
      <c r="G11" s="37">
        <v>0</v>
      </c>
      <c r="H11" s="37">
        <v>0</v>
      </c>
      <c r="I11" s="37">
        <v>3</v>
      </c>
      <c r="J11" s="37">
        <v>13</v>
      </c>
      <c r="K11" s="37">
        <v>5</v>
      </c>
      <c r="L11" s="37">
        <f>4+6</f>
        <v>10</v>
      </c>
      <c r="M11" s="37">
        <f>4+0</f>
        <v>4</v>
      </c>
      <c r="N11" s="37">
        <v>1</v>
      </c>
      <c r="O11" s="37">
        <v>0</v>
      </c>
      <c r="P11" s="37">
        <v>3</v>
      </c>
      <c r="Q11" s="37">
        <v>11</v>
      </c>
      <c r="R11" s="37">
        <v>5</v>
      </c>
      <c r="S11" s="37">
        <v>4</v>
      </c>
      <c r="T11" s="37">
        <v>3</v>
      </c>
      <c r="U11" s="39">
        <v>2</v>
      </c>
      <c r="V11" s="39" t="s">
        <v>33</v>
      </c>
      <c r="W11" s="39">
        <v>28</v>
      </c>
      <c r="X11" s="39">
        <v>16</v>
      </c>
      <c r="Y11" s="40">
        <v>2</v>
      </c>
      <c r="Z11" s="9"/>
    </row>
    <row r="12" spans="1:26" x14ac:dyDescent="0.4">
      <c r="A12" s="35" t="s">
        <v>34</v>
      </c>
      <c r="B12" s="36">
        <v>117</v>
      </c>
      <c r="C12" s="37">
        <v>86</v>
      </c>
      <c r="D12" s="37">
        <v>3</v>
      </c>
      <c r="E12" s="37">
        <v>29</v>
      </c>
      <c r="F12" s="37">
        <v>0</v>
      </c>
      <c r="G12" s="37">
        <v>0</v>
      </c>
      <c r="H12" s="37">
        <v>35</v>
      </c>
      <c r="I12" s="37">
        <v>10</v>
      </c>
      <c r="J12" s="37">
        <v>11</v>
      </c>
      <c r="K12" s="37">
        <v>30</v>
      </c>
      <c r="L12" s="37">
        <f>15+5</f>
        <v>20</v>
      </c>
      <c r="M12" s="37">
        <f>15+0</f>
        <v>15</v>
      </c>
      <c r="N12" s="37">
        <v>8</v>
      </c>
      <c r="O12" s="37">
        <v>4</v>
      </c>
      <c r="P12" s="37">
        <v>7</v>
      </c>
      <c r="Q12" s="37">
        <v>9</v>
      </c>
      <c r="R12" s="37">
        <v>6</v>
      </c>
      <c r="S12" s="37">
        <v>4</v>
      </c>
      <c r="T12" s="37">
        <v>1</v>
      </c>
      <c r="U12" s="39">
        <v>13</v>
      </c>
      <c r="V12" s="39">
        <v>2</v>
      </c>
      <c r="W12" s="39">
        <v>110</v>
      </c>
      <c r="X12" s="39">
        <v>78</v>
      </c>
      <c r="Y12" s="40">
        <v>7</v>
      </c>
      <c r="Z12" s="9"/>
    </row>
    <row r="13" spans="1:26" x14ac:dyDescent="0.4">
      <c r="A13" s="35" t="s">
        <v>35</v>
      </c>
      <c r="B13" s="36">
        <v>29</v>
      </c>
      <c r="C13" s="37">
        <v>13</v>
      </c>
      <c r="D13" s="37">
        <v>1</v>
      </c>
      <c r="E13" s="37">
        <v>2</v>
      </c>
      <c r="F13" s="37">
        <v>0</v>
      </c>
      <c r="G13" s="37">
        <v>1</v>
      </c>
      <c r="H13" s="37">
        <v>12</v>
      </c>
      <c r="I13" s="37">
        <v>1</v>
      </c>
      <c r="J13" s="37">
        <v>4</v>
      </c>
      <c r="K13" s="37">
        <v>5</v>
      </c>
      <c r="L13" s="37">
        <f>4+3</f>
        <v>7</v>
      </c>
      <c r="M13" s="37">
        <f>4+0</f>
        <v>4</v>
      </c>
      <c r="N13" s="37">
        <v>0</v>
      </c>
      <c r="O13" s="37">
        <v>0</v>
      </c>
      <c r="P13" s="37">
        <v>0</v>
      </c>
      <c r="Q13" s="37">
        <v>2</v>
      </c>
      <c r="R13" s="37">
        <v>1</v>
      </c>
      <c r="S13" s="37">
        <v>1</v>
      </c>
      <c r="T13" s="37">
        <v>1</v>
      </c>
      <c r="U13" s="39">
        <v>1</v>
      </c>
      <c r="V13" s="39" t="s">
        <v>36</v>
      </c>
      <c r="W13" s="39">
        <v>16</v>
      </c>
      <c r="X13" s="39">
        <v>17</v>
      </c>
      <c r="Y13" s="40">
        <v>1</v>
      </c>
      <c r="Z13" s="9"/>
    </row>
    <row r="14" spans="1:26" x14ac:dyDescent="0.4">
      <c r="A14" s="35" t="s">
        <v>37</v>
      </c>
      <c r="B14" s="36">
        <v>55</v>
      </c>
      <c r="C14" s="37">
        <v>38</v>
      </c>
      <c r="D14" s="37">
        <v>4</v>
      </c>
      <c r="E14" s="37">
        <v>4</v>
      </c>
      <c r="F14" s="37">
        <v>0</v>
      </c>
      <c r="G14" s="37">
        <v>0</v>
      </c>
      <c r="H14" s="37">
        <v>2</v>
      </c>
      <c r="I14" s="37">
        <v>12</v>
      </c>
      <c r="J14" s="37">
        <v>28</v>
      </c>
      <c r="K14" s="37">
        <v>19</v>
      </c>
      <c r="L14" s="37">
        <f>14+1</f>
        <v>15</v>
      </c>
      <c r="M14" s="37">
        <f>14+0</f>
        <v>14</v>
      </c>
      <c r="N14" s="37">
        <v>14</v>
      </c>
      <c r="O14" s="37">
        <v>6</v>
      </c>
      <c r="P14" s="37">
        <v>2</v>
      </c>
      <c r="Q14" s="37">
        <v>7</v>
      </c>
      <c r="R14" s="37">
        <v>5</v>
      </c>
      <c r="S14" s="37">
        <v>3</v>
      </c>
      <c r="T14" s="37">
        <v>1</v>
      </c>
      <c r="U14" s="39">
        <v>1</v>
      </c>
      <c r="V14" s="39">
        <v>1</v>
      </c>
      <c r="W14" s="39">
        <v>36</v>
      </c>
      <c r="X14" s="39">
        <v>14</v>
      </c>
      <c r="Y14" s="40">
        <v>2</v>
      </c>
      <c r="Z14" s="9"/>
    </row>
    <row r="15" spans="1:26" x14ac:dyDescent="0.4">
      <c r="A15" s="35" t="s">
        <v>38</v>
      </c>
      <c r="B15" s="36">
        <v>88</v>
      </c>
      <c r="C15" s="37">
        <v>68</v>
      </c>
      <c r="D15" s="37">
        <v>2</v>
      </c>
      <c r="E15" s="37">
        <v>11</v>
      </c>
      <c r="F15" s="37">
        <v>0</v>
      </c>
      <c r="G15" s="37">
        <v>0</v>
      </c>
      <c r="H15" s="37">
        <v>7</v>
      </c>
      <c r="I15" s="37">
        <v>1</v>
      </c>
      <c r="J15" s="37">
        <v>13</v>
      </c>
      <c r="K15" s="37">
        <v>14</v>
      </c>
      <c r="L15" s="37">
        <f>13+2</f>
        <v>15</v>
      </c>
      <c r="M15" s="37">
        <f>13+1</f>
        <v>14</v>
      </c>
      <c r="N15" s="37">
        <v>6</v>
      </c>
      <c r="O15" s="37">
        <v>2</v>
      </c>
      <c r="P15" s="37">
        <v>3</v>
      </c>
      <c r="Q15" s="37">
        <v>5</v>
      </c>
      <c r="R15" s="37">
        <v>5</v>
      </c>
      <c r="S15" s="37">
        <v>3</v>
      </c>
      <c r="T15" s="37">
        <v>2</v>
      </c>
      <c r="U15" s="39">
        <v>2</v>
      </c>
      <c r="V15" s="39" t="s">
        <v>36</v>
      </c>
      <c r="W15" s="39">
        <v>62</v>
      </c>
      <c r="X15" s="39">
        <v>52</v>
      </c>
      <c r="Y15" s="40">
        <v>2</v>
      </c>
      <c r="Z15" s="9"/>
    </row>
    <row r="16" spans="1:26" x14ac:dyDescent="0.4">
      <c r="A16" s="35" t="s">
        <v>39</v>
      </c>
      <c r="B16" s="36">
        <v>26</v>
      </c>
      <c r="C16" s="37">
        <v>12</v>
      </c>
      <c r="D16" s="37">
        <v>2</v>
      </c>
      <c r="E16" s="37">
        <v>3</v>
      </c>
      <c r="F16" s="37">
        <v>0</v>
      </c>
      <c r="G16" s="37">
        <v>0</v>
      </c>
      <c r="H16" s="37">
        <v>2</v>
      </c>
      <c r="I16" s="37">
        <v>0</v>
      </c>
      <c r="J16" s="37">
        <v>3</v>
      </c>
      <c r="K16" s="37">
        <v>2</v>
      </c>
      <c r="L16" s="37">
        <f>8+1</f>
        <v>9</v>
      </c>
      <c r="M16" s="37">
        <f>8+0</f>
        <v>8</v>
      </c>
      <c r="N16" s="37">
        <v>3</v>
      </c>
      <c r="O16" s="37">
        <v>0</v>
      </c>
      <c r="P16" s="37">
        <v>0</v>
      </c>
      <c r="Q16" s="37">
        <v>2</v>
      </c>
      <c r="R16" s="37">
        <v>1</v>
      </c>
      <c r="S16" s="37">
        <v>1</v>
      </c>
      <c r="T16" s="37">
        <v>0</v>
      </c>
      <c r="U16" s="39" t="s">
        <v>36</v>
      </c>
      <c r="V16" s="39" t="s">
        <v>36</v>
      </c>
      <c r="W16" s="39">
        <v>22</v>
      </c>
      <c r="X16" s="39">
        <v>9</v>
      </c>
      <c r="Y16" s="40">
        <v>3</v>
      </c>
      <c r="Z16" s="9"/>
    </row>
    <row r="17" spans="1:26" x14ac:dyDescent="0.4">
      <c r="A17" s="35" t="s">
        <v>40</v>
      </c>
      <c r="B17" s="36">
        <v>110</v>
      </c>
      <c r="C17" s="37">
        <v>52</v>
      </c>
      <c r="D17" s="37">
        <v>3</v>
      </c>
      <c r="E17" s="37">
        <v>16</v>
      </c>
      <c r="F17" s="37">
        <v>0</v>
      </c>
      <c r="G17" s="37">
        <v>0</v>
      </c>
      <c r="H17" s="37">
        <v>1</v>
      </c>
      <c r="I17" s="37">
        <v>2</v>
      </c>
      <c r="J17" s="37">
        <v>13</v>
      </c>
      <c r="K17" s="37">
        <v>11</v>
      </c>
      <c r="L17" s="37">
        <f>14+2</f>
        <v>16</v>
      </c>
      <c r="M17" s="37">
        <f>14+1</f>
        <v>15</v>
      </c>
      <c r="N17" s="37">
        <v>10</v>
      </c>
      <c r="O17" s="37">
        <v>5</v>
      </c>
      <c r="P17" s="37">
        <v>7</v>
      </c>
      <c r="Q17" s="37">
        <v>7</v>
      </c>
      <c r="R17" s="37">
        <v>3</v>
      </c>
      <c r="S17" s="37">
        <v>2</v>
      </c>
      <c r="T17" s="37">
        <v>1</v>
      </c>
      <c r="U17" s="39">
        <v>9</v>
      </c>
      <c r="V17" s="39">
        <v>5</v>
      </c>
      <c r="W17" s="39">
        <v>100</v>
      </c>
      <c r="X17" s="39">
        <v>5</v>
      </c>
      <c r="Y17" s="40">
        <v>2</v>
      </c>
      <c r="Z17" s="9"/>
    </row>
    <row r="18" spans="1:26" x14ac:dyDescent="0.4">
      <c r="A18" s="35" t="s">
        <v>41</v>
      </c>
      <c r="B18" s="36">
        <v>54</v>
      </c>
      <c r="C18" s="37">
        <v>34</v>
      </c>
      <c r="D18" s="37">
        <v>2</v>
      </c>
      <c r="E18" s="37">
        <v>5</v>
      </c>
      <c r="F18" s="37">
        <v>0</v>
      </c>
      <c r="G18" s="37">
        <v>0</v>
      </c>
      <c r="H18" s="37">
        <v>17</v>
      </c>
      <c r="I18" s="37">
        <v>3</v>
      </c>
      <c r="J18" s="37">
        <v>14</v>
      </c>
      <c r="K18" s="37">
        <v>13</v>
      </c>
      <c r="L18" s="37">
        <f>2+0</f>
        <v>2</v>
      </c>
      <c r="M18" s="37">
        <f>2+0</f>
        <v>2</v>
      </c>
      <c r="N18" s="37">
        <v>4</v>
      </c>
      <c r="O18" s="37">
        <v>3</v>
      </c>
      <c r="P18" s="37">
        <v>2</v>
      </c>
      <c r="Q18" s="37">
        <v>7</v>
      </c>
      <c r="R18" s="37">
        <v>5</v>
      </c>
      <c r="S18" s="37">
        <v>4</v>
      </c>
      <c r="T18" s="37">
        <v>3</v>
      </c>
      <c r="U18" s="39">
        <v>2</v>
      </c>
      <c r="V18" s="39" t="s">
        <v>36</v>
      </c>
      <c r="W18" s="39">
        <v>40</v>
      </c>
      <c r="X18" s="39">
        <v>39</v>
      </c>
      <c r="Y18" s="40">
        <v>4</v>
      </c>
      <c r="Z18" s="9"/>
    </row>
    <row r="19" spans="1:26" x14ac:dyDescent="0.4">
      <c r="A19" s="35" t="s">
        <v>42</v>
      </c>
      <c r="B19" s="36">
        <v>66</v>
      </c>
      <c r="C19" s="37">
        <v>33</v>
      </c>
      <c r="D19" s="37">
        <v>1</v>
      </c>
      <c r="E19" s="37">
        <v>21</v>
      </c>
      <c r="F19" s="37">
        <v>0</v>
      </c>
      <c r="G19" s="37">
        <v>0</v>
      </c>
      <c r="H19" s="37">
        <v>17</v>
      </c>
      <c r="I19" s="37">
        <v>3</v>
      </c>
      <c r="J19" s="37">
        <v>7</v>
      </c>
      <c r="K19" s="37">
        <v>19</v>
      </c>
      <c r="L19" s="37">
        <f>21+6</f>
        <v>27</v>
      </c>
      <c r="M19" s="37">
        <f>21+1</f>
        <v>22</v>
      </c>
      <c r="N19" s="37">
        <v>3</v>
      </c>
      <c r="O19" s="37">
        <v>1</v>
      </c>
      <c r="P19" s="37">
        <v>6</v>
      </c>
      <c r="Q19" s="37">
        <v>3</v>
      </c>
      <c r="R19" s="37">
        <v>1</v>
      </c>
      <c r="S19" s="37">
        <v>1</v>
      </c>
      <c r="T19" s="37">
        <v>0</v>
      </c>
      <c r="U19" s="39">
        <v>1</v>
      </c>
      <c r="V19" s="39" t="s">
        <v>36</v>
      </c>
      <c r="W19" s="39">
        <v>83</v>
      </c>
      <c r="X19" s="39">
        <v>19</v>
      </c>
      <c r="Y19" s="40">
        <v>3</v>
      </c>
      <c r="Z19" s="9"/>
    </row>
    <row r="20" spans="1:26" ht="14.25" thickBot="1" x14ac:dyDescent="0.45">
      <c r="A20" s="41" t="s">
        <v>43</v>
      </c>
      <c r="B20" s="36">
        <v>17</v>
      </c>
      <c r="C20" s="37">
        <v>16</v>
      </c>
      <c r="D20" s="37">
        <v>1</v>
      </c>
      <c r="E20" s="37">
        <v>0</v>
      </c>
      <c r="F20" s="37">
        <v>0</v>
      </c>
      <c r="G20" s="37">
        <v>0</v>
      </c>
      <c r="H20" s="37">
        <v>20</v>
      </c>
      <c r="I20" s="37">
        <v>1</v>
      </c>
      <c r="J20" s="37">
        <v>3</v>
      </c>
      <c r="K20" s="37">
        <v>7</v>
      </c>
      <c r="L20" s="42">
        <f>4+1</f>
        <v>5</v>
      </c>
      <c r="M20" s="42">
        <f>4+1</f>
        <v>5</v>
      </c>
      <c r="N20" s="42">
        <v>1</v>
      </c>
      <c r="O20" s="42">
        <v>0</v>
      </c>
      <c r="P20" s="42">
        <v>0</v>
      </c>
      <c r="Q20" s="42">
        <v>2</v>
      </c>
      <c r="R20" s="42">
        <v>2</v>
      </c>
      <c r="S20" s="43">
        <v>1</v>
      </c>
      <c r="T20" s="44">
        <v>1</v>
      </c>
      <c r="U20" s="45" t="s">
        <v>36</v>
      </c>
      <c r="V20" s="45" t="s">
        <v>36</v>
      </c>
      <c r="W20" s="45">
        <v>19</v>
      </c>
      <c r="X20" s="45">
        <v>4</v>
      </c>
      <c r="Y20" s="46" t="s">
        <v>36</v>
      </c>
      <c r="Z20" s="9"/>
    </row>
    <row r="21" spans="1:26" x14ac:dyDescent="0.4">
      <c r="A21" s="47" t="s">
        <v>44</v>
      </c>
      <c r="B21" s="48"/>
      <c r="C21" s="49"/>
      <c r="D21" s="49"/>
      <c r="E21" s="49"/>
      <c r="F21" s="49"/>
      <c r="G21" s="49"/>
      <c r="H21" s="49"/>
      <c r="I21" s="49"/>
      <c r="J21" s="49"/>
      <c r="K21" s="49"/>
    </row>
    <row r="22" spans="1:26" x14ac:dyDescent="0.4">
      <c r="A22" s="50"/>
    </row>
  </sheetData>
  <mergeCells count="16">
    <mergeCell ref="P5:P6"/>
    <mergeCell ref="Q5:Q6"/>
    <mergeCell ref="R5:R6"/>
    <mergeCell ref="S5:S6"/>
    <mergeCell ref="T5:T6"/>
    <mergeCell ref="U5:Y5"/>
    <mergeCell ref="A1:Y1"/>
    <mergeCell ref="A5:A6"/>
    <mergeCell ref="B5:B6"/>
    <mergeCell ref="C5:I5"/>
    <mergeCell ref="J5:J6"/>
    <mergeCell ref="K5:K6"/>
    <mergeCell ref="L5:L6"/>
    <mergeCell ref="M5:M6"/>
    <mergeCell ref="N5:N6"/>
    <mergeCell ref="O5:O6"/>
  </mergeCells>
  <phoneticPr fontId="3"/>
  <pageMargins left="0.78700000000000003" right="0.78700000000000003" top="0.98399999999999999" bottom="0.98399999999999999" header="0.51200000000000001" footer="0.51200000000000001"/>
  <pageSetup paperSize="9" scale="5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79</vt:lpstr>
    </vt:vector>
  </TitlesOfParts>
  <Company>gifu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Gifu</dc:creator>
  <cp:lastModifiedBy>Gifu</cp:lastModifiedBy>
  <cp:lastPrinted>2020-06-14T05:34:06Z</cp:lastPrinted>
  <dcterms:created xsi:type="dcterms:W3CDTF">2020-06-14T05:33:35Z</dcterms:created>
  <dcterms:modified xsi:type="dcterms:W3CDTF">2020-06-14T05:34:17Z</dcterms:modified>
</cp:coreProperties>
</file>